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How It Works" sheetId="2" state="visible" r:id="rId2"/>
    <sheet xmlns:r="http://schemas.openxmlformats.org/officeDocument/2006/relationships" name="Readiness" sheetId="3" state="visible" r:id="rId3"/>
    <sheet xmlns:r="http://schemas.openxmlformats.org/officeDocument/2006/relationships" name="Decision Inventory" sheetId="4" state="visible" r:id="rId4"/>
    <sheet xmlns:r="http://schemas.openxmlformats.org/officeDocument/2006/relationships" name="Shortlist" sheetId="5" state="visible" r:id="rId5"/>
    <sheet xmlns:r="http://schemas.openxmlformats.org/officeDocument/2006/relationships" name="Card Library" sheetId="6" state="visible" r:id="rId6"/>
    <sheet xmlns:r="http://schemas.openxmlformats.org/officeDocument/2006/relationships" name="Decision Cards" sheetId="7" state="visible" r:id="rId7"/>
    <sheet xmlns:r="http://schemas.openxmlformats.org/officeDocument/2006/relationships" name="Shared Context" sheetId="8" state="visible" r:id="rId8"/>
    <sheet xmlns:r="http://schemas.openxmlformats.org/officeDocument/2006/relationships" name="90-Day Rollout" sheetId="9" state="visible" r:id="rId9"/>
    <sheet xmlns:r="http://schemas.openxmlformats.org/officeDocument/2006/relationships" name="Finalize with Christine" sheetId="10" state="visible" r:id="rId10"/>
  </sheets>
  <definedNames>
    <definedName name="_xlnm.Print_Titles" localSheetId="1">'How It Works'!$1:$2</definedName>
    <definedName name="_xlnm.Print_Titles" localSheetId="2">'Readiness'!$1:$2</definedName>
    <definedName name="_xlnm._FilterDatabase" localSheetId="3" hidden="1">'Decision Inventory'!$A$4:$I$36</definedName>
    <definedName name="_xlnm.Print_Titles" localSheetId="3">'Decision Inventory'!$1:$2</definedName>
    <definedName name="_xlnm.Print_Titles" localSheetId="4">'Shortlist'!$1:$2</definedName>
    <definedName name="_xlnm.Print_Titles" localSheetId="5">'Card Library'!$1:$2</definedName>
    <definedName name="_xlnm.Print_Titles" localSheetId="6">'Decision Cards'!$1:$2</definedName>
    <definedName name="_xlnm.Print_Titles" localSheetId="7">'Shared Context'!$1:$2</definedName>
    <definedName name="_xlnm.Print_Titles" localSheetId="8">'90-Day Rollout'!$1:$2</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26"/>
    </font>
    <font>
      <name val="Calibri"/>
      <color rgb="00FFFFFF"/>
      <sz val="11"/>
    </font>
    <font>
      <name val="Calibri"/>
      <b val="1"/>
      <color rgb="000F2033"/>
    </font>
    <font>
      <name val="Calibri"/>
      <color rgb="000F2033"/>
    </font>
    <font>
      <name val="Calibri"/>
      <color rgb="001B6E76"/>
      <u val="single"/>
    </font>
    <font>
      <name val="Calibri"/>
      <b val="1"/>
      <color rgb="001B6E76"/>
      <sz val="14"/>
    </font>
    <font>
      <name val="Calibri"/>
      <color rgb="000F2033"/>
      <sz val="11"/>
    </font>
    <font>
      <name val="Calibri"/>
      <b val="1"/>
      <color rgb="00FFFFFF"/>
      <sz val="12"/>
    </font>
    <font>
      <name val="Calibri"/>
      <i val="1"/>
      <color rgb="005B6474"/>
      <sz val="9"/>
    </font>
    <font>
      <name val="Calibri"/>
      <b val="1"/>
      <color rgb="00FFFFFF"/>
      <sz val="16"/>
    </font>
    <font>
      <name val="Calibri"/>
      <i val="1"/>
      <color rgb="001B6E76"/>
      <sz val="9"/>
    </font>
    <font>
      <name val="Calibri"/>
      <b val="1"/>
      <color rgb="00FFFFFF"/>
      <sz val="9"/>
    </font>
    <font>
      <name val="Calibri"/>
    </font>
    <font>
      <name val="Calibri"/>
      <b val="1"/>
    </font>
    <font>
      <name val="Calibri"/>
      <b val="1"/>
      <color rgb="001B6E76"/>
    </font>
    <font>
      <name val="Calibri"/>
      <i val="1"/>
      <color rgb="000F2033"/>
      <sz val="10"/>
    </font>
    <font>
      <name val="Calibri"/>
      <color rgb="00BBBBBB"/>
      <sz val="7"/>
    </font>
    <font>
      <name val="Calibri"/>
      <color rgb="005B6474"/>
    </font>
    <font>
      <name val="Calibri"/>
      <sz val="10"/>
    </font>
    <font>
      <name val="Calibri"/>
      <b val="1"/>
      <color rgb="00FFFFFF"/>
      <sz val="13"/>
    </font>
    <font>
      <name val="Calibri"/>
      <b val="1"/>
      <color rgb="00FFFFFF"/>
      <sz val="18"/>
    </font>
    <font>
      <name val="Calibri"/>
      <i val="1"/>
      <color rgb="005B6474"/>
      <sz val="11"/>
    </font>
  </fonts>
  <fills count="9">
    <fill>
      <patternFill/>
    </fill>
    <fill>
      <patternFill patternType="gray125"/>
    </fill>
    <fill>
      <patternFill patternType="solid">
        <fgColor rgb="000F2033"/>
      </patternFill>
    </fill>
    <fill>
      <patternFill patternType="solid">
        <fgColor rgb="00D98F3E"/>
      </patternFill>
    </fill>
    <fill>
      <patternFill patternType="solid">
        <fgColor rgb="00F3EFE7"/>
      </patternFill>
    </fill>
    <fill>
      <patternFill patternType="solid">
        <fgColor rgb="001B6E76"/>
      </patternFill>
    </fill>
    <fill>
      <patternFill patternType="solid">
        <fgColor rgb="00F5F0E6"/>
      </patternFill>
    </fill>
    <fill>
      <patternFill patternType="solid">
        <fgColor rgb="00FBE9D4"/>
      </patternFill>
    </fill>
    <fill>
      <patternFill patternType="solid">
        <fgColor rgb="00FFFFFF"/>
      </patternFill>
    </fill>
  </fills>
  <borders count="4">
    <border>
      <left/>
      <right/>
      <top/>
      <bottom/>
      <diagonal/>
    </border>
    <border>
      <bottom style="thin">
        <color rgb="00CCCCCC"/>
      </bottom>
    </border>
    <border>
      <left style="thick">
        <color rgb="00D98F3E"/>
      </left>
    </border>
    <border>
      <bottom style="dotted">
        <color rgb="00BBBBBB"/>
      </bottom>
    </border>
  </borders>
  <cellStyleXfs count="1">
    <xf numFmtId="0" fontId="0" fillId="0" borderId="0"/>
  </cellStyleXfs>
  <cellXfs count="48">
    <xf numFmtId="0" fontId="0" fillId="0" borderId="0" pivotButton="0" quotePrefix="0" xfId="0"/>
    <xf numFmtId="0" fontId="1" fillId="2" borderId="0" applyAlignment="1" pivotButton="0" quotePrefix="0" xfId="0">
      <alignment vertical="center" indent="1"/>
    </xf>
    <xf numFmtId="0" fontId="2" fillId="2" borderId="0" applyAlignment="1" pivotButton="0" quotePrefix="0" xfId="0">
      <alignment vertical="center" indent="1"/>
    </xf>
    <xf numFmtId="0" fontId="0" fillId="3" borderId="0" pivotButton="0" quotePrefix="0" xfId="0"/>
    <xf numFmtId="0" fontId="3" fillId="4"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5" borderId="0" applyAlignment="1" pivotButton="0" quotePrefix="0" xfId="0">
      <alignment vertical="center" indent="1"/>
    </xf>
    <xf numFmtId="0" fontId="9" fillId="0" borderId="0" applyAlignment="1" pivotButton="0" quotePrefix="0" xfId="0">
      <alignment vertical="top" wrapText="1"/>
    </xf>
    <xf numFmtId="0" fontId="10" fillId="2" borderId="0" applyAlignment="1" pivotButton="0" quotePrefix="0" xfId="0">
      <alignment vertical="center" indent="1"/>
    </xf>
    <xf numFmtId="0" fontId="11" fillId="6" borderId="0" applyAlignment="1" pivotButton="0" quotePrefix="0" xfId="0">
      <alignment vertical="center" indent="1"/>
    </xf>
    <xf numFmtId="0" fontId="12" fillId="5" borderId="0" applyAlignment="1" pivotButton="0" quotePrefix="0" xfId="0">
      <alignment vertical="center" wrapText="1" indent="1"/>
    </xf>
    <xf numFmtId="0" fontId="12" fillId="5" borderId="0" applyAlignment="1" pivotButton="0" quotePrefix="0" xfId="0">
      <alignment vertical="center" wrapText="1"/>
    </xf>
    <xf numFmtId="0" fontId="3" fillId="0" borderId="0" pivotButton="0" quotePrefix="0" xfId="0"/>
    <xf numFmtId="0" fontId="13" fillId="0" borderId="0" applyAlignment="1" pivotButton="0" quotePrefix="0" xfId="0">
      <alignment vertical="top" wrapText="1"/>
    </xf>
    <xf numFmtId="0" fontId="3" fillId="5" borderId="0" applyAlignment="1" pivotButton="0" quotePrefix="0" xfId="0">
      <alignment vertical="center" wrapText="1" indent="1"/>
    </xf>
    <xf numFmtId="0" fontId="13" fillId="5" borderId="0" applyAlignment="1" pivotButton="0" quotePrefix="0" xfId="0">
      <alignment vertical="top" wrapText="1"/>
    </xf>
    <xf numFmtId="0" fontId="0" fillId="0" borderId="0" applyAlignment="1" pivotButton="0" quotePrefix="0" xfId="0">
      <alignment vertical="top" wrapText="1"/>
    </xf>
    <xf numFmtId="0" fontId="0" fillId="0" borderId="1" applyProtection="1" pivotButton="0" quotePrefix="0" xfId="0">
      <protection locked="0" hidden="0"/>
    </xf>
    <xf numFmtId="0" fontId="14" fillId="0" borderId="0" pivotButton="0" quotePrefix="0" xfId="0"/>
    <xf numFmtId="0" fontId="15" fillId="6" borderId="0" applyProtection="1" pivotButton="0" quotePrefix="0" xfId="0">
      <protection locked="1" hidden="1"/>
    </xf>
    <xf numFmtId="0" fontId="0" fillId="0" borderId="0" applyProtection="1" pivotButton="0" quotePrefix="0" xfId="0">
      <protection locked="1" hidden="1"/>
    </xf>
    <xf numFmtId="0" fontId="16" fillId="7" borderId="2" applyAlignment="1" pivotButton="0" quotePrefix="0" xfId="0">
      <alignment vertical="center" wrapText="1" indent="1"/>
    </xf>
    <xf numFmtId="0" fontId="0" fillId="0" borderId="0" applyAlignment="1" applyProtection="1" pivotButton="0" quotePrefix="0" xfId="0">
      <alignment vertical="top" wrapText="1"/>
      <protection locked="0" hidden="0"/>
    </xf>
    <xf numFmtId="0" fontId="0" fillId="0" borderId="0" applyAlignment="1" applyProtection="1" pivotButton="0" quotePrefix="0" xfId="0">
      <alignment horizontal="center"/>
      <protection locked="0" hidden="0"/>
    </xf>
    <xf numFmtId="0" fontId="15" fillId="6" borderId="0" applyAlignment="1" applyProtection="1" pivotButton="0" quotePrefix="0" xfId="0">
      <alignment horizontal="center"/>
      <protection locked="1" hidden="1"/>
    </xf>
    <xf numFmtId="0" fontId="0" fillId="0" borderId="0" applyProtection="1" pivotButton="0" quotePrefix="0" xfId="0">
      <protection locked="0" hidden="0"/>
    </xf>
    <xf numFmtId="0" fontId="17" fillId="6" borderId="0" applyProtection="1" pivotButton="0" quotePrefix="0" xfId="0">
      <protection locked="1" hidden="1"/>
    </xf>
    <xf numFmtId="0" fontId="0" fillId="8" borderId="3" applyAlignment="1" applyProtection="1" pivotButton="0" quotePrefix="0" xfId="0">
      <alignment vertical="top" wrapText="1"/>
      <protection locked="0" hidden="0"/>
    </xf>
    <xf numFmtId="0" fontId="0" fillId="7" borderId="0" pivotButton="0" quotePrefix="0" xfId="0"/>
    <xf numFmtId="0" fontId="3" fillId="7" borderId="0" applyAlignment="1" applyProtection="1" pivotButton="0" quotePrefix="0" xfId="0">
      <alignment vertical="top" wrapText="1"/>
      <protection locked="1" hidden="1"/>
    </xf>
    <xf numFmtId="0" fontId="3" fillId="7" borderId="0" applyProtection="1" pivotButton="0" quotePrefix="0" xfId="0">
      <protection locked="1" hidden="1"/>
    </xf>
    <xf numFmtId="0" fontId="18" fillId="6" borderId="0" applyAlignment="1" applyProtection="1" pivotButton="0" quotePrefix="0" xfId="0">
      <alignment vertical="top" wrapText="1"/>
      <protection locked="1" hidden="1"/>
    </xf>
    <xf numFmtId="0" fontId="18" fillId="6" borderId="0" applyProtection="1" pivotButton="0" quotePrefix="0" xfId="0">
      <protection locked="1" hidden="1"/>
    </xf>
    <xf numFmtId="0" fontId="3" fillId="6" borderId="0" applyAlignment="1" applyProtection="1" pivotButton="0" quotePrefix="0" xfId="0">
      <alignment vertical="top" wrapText="1"/>
      <protection locked="1" hidden="1"/>
    </xf>
    <xf numFmtId="0" fontId="19" fillId="0" borderId="0" applyAlignment="1" applyProtection="1" pivotButton="0" quotePrefix="0" xfId="0">
      <alignment vertical="top" wrapText="1"/>
      <protection locked="0" hidden="0"/>
    </xf>
    <xf numFmtId="0" fontId="20" fillId="2" borderId="0" applyAlignment="1" applyProtection="1" pivotButton="0" quotePrefix="0" xfId="0">
      <alignment vertical="center" wrapText="1" indent="1"/>
      <protection locked="1" hidden="1"/>
    </xf>
    <xf numFmtId="0" fontId="3" fillId="4" borderId="0" applyAlignment="1" pivotButton="0" quotePrefix="0" xfId="0">
      <alignment vertical="top" indent="1"/>
    </xf>
    <xf numFmtId="0" fontId="13" fillId="0" borderId="0" applyAlignment="1" applyProtection="1" pivotButton="0" quotePrefix="0" xfId="0">
      <alignment vertical="top" wrapText="1"/>
      <protection locked="1" hidden="1"/>
    </xf>
    <xf numFmtId="9" fontId="15" fillId="6" borderId="0" applyProtection="1" pivotButton="0" quotePrefix="0" xfId="0">
      <protection locked="1" hidden="1"/>
    </xf>
    <xf numFmtId="0" fontId="15" fillId="0" borderId="0" pivotButton="0" quotePrefix="0" xfId="0"/>
    <xf numFmtId="0" fontId="21" fillId="2" borderId="0" applyAlignment="1" pivotButton="0" quotePrefix="0" xfId="0">
      <alignment vertical="center" indent="1"/>
    </xf>
    <xf numFmtId="0" fontId="22" fillId="0" borderId="0" applyAlignment="1" pivotButton="0" quotePrefix="0" xfId="0">
      <alignment vertical="top" wrapText="1"/>
    </xf>
    <xf numFmtId="0" fontId="3" fillId="4" borderId="0" applyAlignment="1" pivotButton="0" quotePrefix="0" xfId="0">
      <alignment vertical="top" wrapText="1" indent="1"/>
    </xf>
    <xf numFmtId="0" fontId="0" fillId="0" borderId="0" applyAlignment="1" pivotButton="0" quotePrefix="0" xfId="0">
      <alignment vertical="top" wrapText="1" indent="1"/>
    </xf>
    <xf numFmtId="0" fontId="5" fillId="0" borderId="0" pivotButton="0" quotePrefix="0" xfId="0"/>
  </cellXfs>
  <cellStyles count="1">
    <cellStyle name="Normal" xfId="0" builtinId="0" hidden="0"/>
  </cellStyles>
  <dxfs count="3">
    <dxf>
      <font>
        <name val="Calibri"/>
        <b val="1"/>
        <color rgb="009A5B17"/>
      </font>
      <fill>
        <patternFill patternType="solid">
          <fgColor rgb="00FBE9D4"/>
        </patternFill>
      </fill>
    </dxf>
    <dxf>
      <fill>
        <patternFill patternType="solid">
          <fgColor rgb="00DCEDEB"/>
        </patternFill>
      </fill>
    </dxf>
    <dxf>
      <fill>
        <patternFill patternType="solid">
          <fgColor rgb="00FBE9D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hristinecastro.com/marketing-decision-map.html?utm_source=decision-map-workbook&amp;utm_medium=download&amp;utm_campaign=marketing-decision-map" TargetMode="External" Id="rId1"/><Relationship Type="http://schemas.openxmlformats.org/officeDocument/2006/relationships/hyperlink" Target="https://christinecastro.com/work-with-me.html?utm_source=decision-map-workbook&amp;utm_medium=download&amp;utm_campaign=marketing-decision-map" TargetMode="External" Id="rId2"/></Relationships>
</file>

<file path=xl/worksheets/_rels/sheet2.xml.rels><Relationships xmlns="http://schemas.openxmlformats.org/package/2006/relationships"><Relationship Type="http://schemas.openxmlformats.org/officeDocument/2006/relationships/hyperlink" Target="https://christinecastro.com/work-with-me.html?utm_source=decision-map-workbook&amp;utm_medium=download&amp;utm_campaign=marketing-decision-map" TargetMode="External" Id="rId1"/></Relationships>
</file>

<file path=xl/worksheets/_rels/sheet3.xml.rels><Relationships xmlns="http://schemas.openxmlformats.org/package/2006/relationships"><Relationship Type="http://schemas.openxmlformats.org/officeDocument/2006/relationships/hyperlink" Target="https://christinecastro.com/work-with-me.html?utm_source=decision-map-workbook&amp;utm_medium=download&amp;utm_campaign=marketing-decision-map" TargetMode="External" Id="rId1"/><Relationship Type="http://schemas.openxmlformats.org/officeDocument/2006/relationships/hyperlink" Target="https://christinecastro.com/work-with-me.html?utm_source=decision-map-workbook&amp;utm_medium=download&amp;utm_campaign=marketing-decision-map" TargetMode="External" Id="rId2"/></Relationships>
</file>

<file path=xl/worksheets/_rels/sheet4.xml.rels><Relationships xmlns="http://schemas.openxmlformats.org/package/2006/relationships"><Relationship Type="http://schemas.openxmlformats.org/officeDocument/2006/relationships/hyperlink" Target="https://christinecastro.com/work-with-me.html?utm_source=decision-map-workbook&amp;utm_medium=download&amp;utm_campaign=marketing-decision-map" TargetMode="External" Id="rId1"/><Relationship Type="http://schemas.openxmlformats.org/officeDocument/2006/relationships/hyperlink" Target="https://christinecastro.com/work-with-me.html?utm_source=decision-map-workbook&amp;utm_medium=download&amp;utm_campaign=marketing-decision-map" TargetMode="External" Id="rId2"/></Relationships>
</file>

<file path=xl/worksheets/_rels/sheet5.xml.rels><Relationships xmlns="http://schemas.openxmlformats.org/package/2006/relationships"><Relationship Type="http://schemas.openxmlformats.org/officeDocument/2006/relationships/hyperlink" Target="https://christinecastro.com/work-with-me.html?utm_source=decision-map-workbook&amp;utm_medium=download&amp;utm_campaign=marketing-decision-map" TargetMode="External" Id="rId1"/><Relationship Type="http://schemas.openxmlformats.org/officeDocument/2006/relationships/hyperlink" Target="https://christinecastro.com/work-with-me.html?utm_source=decision-map-workbook&amp;utm_medium=download&amp;utm_campaign=marketing-decision-map" TargetMode="External" Id="rId2"/></Relationships>
</file>

<file path=xl/worksheets/_rels/sheet6.xml.rels><Relationships xmlns="http://schemas.openxmlformats.org/package/2006/relationships"><Relationship Type="http://schemas.openxmlformats.org/officeDocument/2006/relationships/hyperlink" Target="https://christinecastro.com/work-with-me.html?utm_source=decision-map-workbook&amp;utm_medium=download&amp;utm_campaign=marketing-decision-map" TargetMode="External" Id="rId1"/></Relationships>
</file>

<file path=xl/worksheets/_rels/sheet7.xml.rels><Relationships xmlns="http://schemas.openxmlformats.org/package/2006/relationships"><Relationship Type="http://schemas.openxmlformats.org/officeDocument/2006/relationships/hyperlink" Target="https://christinecastro.com/work-with-me.html?utm_source=decision-map-workbook&amp;utm_medium=download&amp;utm_campaign=marketing-decision-map" TargetMode="External" Id="rId1"/><Relationship Type="http://schemas.openxmlformats.org/officeDocument/2006/relationships/hyperlink" Target="https://christinecastro.com/work-with-me.html?utm_source=decision-map-workbook&amp;utm_medium=download&amp;utm_campaign=marketing-decision-map" TargetMode="External" Id="rId2"/></Relationships>
</file>

<file path=xl/worksheets/_rels/sheet8.xml.rels><Relationships xmlns="http://schemas.openxmlformats.org/package/2006/relationships"><Relationship Type="http://schemas.openxmlformats.org/officeDocument/2006/relationships/hyperlink" Target="https://christinecastro.com/work-with-me.html?utm_source=decision-map-workbook&amp;utm_medium=download&amp;utm_campaign=marketing-decision-map" TargetMode="External" Id="rId1"/><Relationship Type="http://schemas.openxmlformats.org/officeDocument/2006/relationships/hyperlink" Target="https://christinecastro.com/work-with-me.html?utm_source=decision-map-workbook&amp;utm_medium=download&amp;utm_campaign=marketing-decision-map" TargetMode="External" Id="rId2"/></Relationships>
</file>

<file path=xl/worksheets/_rels/sheet9.xml.rels><Relationships xmlns="http://schemas.openxmlformats.org/package/2006/relationships"><Relationship Type="http://schemas.openxmlformats.org/officeDocument/2006/relationships/hyperlink" Target="https://christinecastro.com/work-with-me.html?utm_source=decision-map-workbook&amp;utm_medium=download&amp;utm_campaign=marketing-decision-map" TargetMode="External" Id="rId1"/><Relationship Type="http://schemas.openxmlformats.org/officeDocument/2006/relationships/hyperlink" Target="https://christinecastro.com/work-with-me.html?utm_source=decision-map-workbook&amp;utm_medium=download&amp;utm_campaign=marketing-decision-map" TargetMode="External" Id="rId2"/></Relationships>
</file>

<file path=xl/worksheets/_rels/sheet10.xml.rels><Relationships xmlns="http://schemas.openxmlformats.org/package/2006/relationships"><Relationship Type="http://schemas.openxmlformats.org/officeDocument/2006/relationships/hyperlink" Target="https://christinecastro.com/work-with-me.html?utm_source=decision-map-workbook&amp;utm_medium=download&amp;utm_campaign=marketing-decision-map" TargetMode="External" Id="rId1"/><Relationship Type="http://schemas.openxmlformats.org/officeDocument/2006/relationships/hyperlink" Target="mailto:christine@christinecastro.com?subject=Marketing%20Decision%20Map%20workbook" TargetMode="External" Id="rId2"/></Relationships>
</file>

<file path=xl/worksheets/sheet1.xml><?xml version="1.0" encoding="utf-8"?>
<worksheet xmlns="http://schemas.openxmlformats.org/spreadsheetml/2006/main">
  <sheetPr>
    <tabColor rgb="00D98F3E"/>
    <outlinePr summaryBelow="1" summaryRight="1"/>
    <pageSetUpPr/>
  </sheetPr>
  <dimension ref="B2:C24"/>
  <sheetViews>
    <sheetView showGridLines="0" workbookViewId="0">
      <selection activeCell="A1" sqref="A1"/>
    </sheetView>
  </sheetViews>
  <sheetFormatPr baseColWidth="8" defaultRowHeight="15"/>
  <cols>
    <col width="4" customWidth="1" min="1" max="1"/>
    <col width="34" customWidth="1" min="2" max="2"/>
    <col width="74" customWidth="1" min="3" max="3"/>
  </cols>
  <sheetData>
    <row r="2" ht="46" customHeight="1">
      <c r="B2" s="1" t="inlineStr">
        <is>
          <t>CHRISTINE CASTRO</t>
        </is>
      </c>
    </row>
    <row r="3" ht="22" customHeight="1">
      <c r="B3" s="2" t="inlineStr">
        <is>
          <t>B2B Cybersecurity CMO and GTM Advisor  ·  christinecastro.com</t>
        </is>
      </c>
    </row>
    <row r="4" ht="5" customHeight="1">
      <c r="B4" s="3" t="n"/>
    </row>
    <row r="6">
      <c r="B6" s="4" t="inlineStr">
        <is>
          <t>Workbook</t>
        </is>
      </c>
      <c r="C6" s="5" t="inlineStr">
        <is>
          <t>Marketing Decision Map</t>
        </is>
      </c>
    </row>
    <row r="7">
      <c r="B7" s="4" t="inlineStr">
        <is>
          <t>Companion tool</t>
        </is>
      </c>
      <c r="C7" s="6" t="inlineStr">
        <is>
          <t>christinecastro.com/marketing-decision-map.html</t>
        </is>
      </c>
    </row>
    <row r="8">
      <c r="B8" s="4" t="inlineStr">
        <is>
          <t>Edition</t>
        </is>
      </c>
      <c r="C8" s="5" t="inlineStr">
        <is>
          <t>Blank, with suggested scores for security marketing teams</t>
        </is>
      </c>
    </row>
    <row r="9">
      <c r="B9" s="4" t="inlineStr">
        <is>
          <t>Prepared for</t>
        </is>
      </c>
      <c r="C9" s="5" t="inlineStr">
        <is>
          <t>Your team working session</t>
        </is>
      </c>
    </row>
    <row r="11">
      <c r="B11" s="7" t="inlineStr">
        <is>
          <t>What this file is</t>
        </is>
      </c>
    </row>
    <row r="12" ht="62" customHeight="1">
      <c r="B12" s="8" t="inlineStr">
        <is>
          <t>A working file for mapping the marketing decisions AI now influences. It lists 24 decisions security marketing teams make, with suggested scores. Rescore them with the people who make each decision. The priority, tier, shortlist and the top five decision cards update as you go.</t>
        </is>
      </c>
    </row>
    <row r="14">
      <c r="B14" s="7" t="inlineStr">
        <is>
          <t>How to use it</t>
        </is>
      </c>
    </row>
    <row r="15" ht="30" customHeight="1">
      <c r="B15" s="8" t="inlineStr">
        <is>
          <t>1.  Readiness: answer eight questions on how your team works today.</t>
        </is>
      </c>
    </row>
    <row r="16" ht="30" customHeight="1">
      <c r="B16" s="8" t="inlineStr">
        <is>
          <t>2.  Decision Inventory: rescore value, risk and frequency 1 to 5. Set Use to 0 for anything that does not apply. Add your own at the bottom.</t>
        </is>
      </c>
    </row>
    <row r="17" ht="30" customHeight="1">
      <c r="B17" s="8" t="inlineStr">
        <is>
          <t>3.  Shortlist: your top ten, ranked live. Govern the top five first.</t>
        </is>
      </c>
    </row>
    <row r="18" ht="30" customHeight="1">
      <c r="B18" s="8" t="inlineStr">
        <is>
          <t>4.  Card Library: edit the draft card for any decision. Decision Cards shows the current top five automatically.</t>
        </is>
      </c>
    </row>
    <row r="19" ht="30" customHeight="1">
      <c r="B19" s="8" t="inlineStr">
        <is>
          <t>5.  Shared Context and 90-Day Rollout: mark what you have and assign owners.</t>
        </is>
      </c>
    </row>
    <row r="20" ht="30" customHeight="1">
      <c r="B20" s="8" t="inlineStr">
        <is>
          <t>6.  Finalize with Christine: the pieces this workbook cannot do on its own.</t>
        </is>
      </c>
    </row>
    <row r="22" ht="30" customHeight="1">
      <c r="B22" s="9" t="inlineStr">
        <is>
          <t>Work with Christine  -&gt;  christinecastro.com/work-with-me.html</t>
        </is>
      </c>
    </row>
    <row r="24" ht="32" customHeight="1">
      <c r="B24" s="10" t="inlineStr">
        <is>
          <t>Decision list, scoring method, AI roles and card drafts are the work of Christine Castro. Statistics credited to Gartner are from Gartner research for marketing leaders, 2026. Share the file freely; keep the credit line when you do.</t>
        </is>
      </c>
    </row>
  </sheetData>
  <sheetProtection selectLockedCells="0" selectUnlockedCells="0" sheet="1" objects="0" insertRows="1" insertHyperlinks="1" autoFilter="0" scenarios="0" formatColumns="0" deleteColumns="1" insertColumns="1" pivotTables="1" deleteRows="1" formatCells="0" formatRows="0" sort="0" password="BBFB"/>
  <mergeCells count="14">
    <mergeCell ref="B24:C24"/>
    <mergeCell ref="B2:C2"/>
    <mergeCell ref="B16:C16"/>
    <mergeCell ref="B15:C15"/>
    <mergeCell ref="B11:C11"/>
    <mergeCell ref="B3:C3"/>
    <mergeCell ref="B19:C19"/>
    <mergeCell ref="B20:C20"/>
    <mergeCell ref="B22:C22"/>
    <mergeCell ref="B14:C14"/>
    <mergeCell ref="B17:C17"/>
    <mergeCell ref="B18:C18"/>
    <mergeCell ref="B4:C4"/>
    <mergeCell ref="B12:C12"/>
  </mergeCells>
  <hyperlinks>
    <hyperlink xmlns:r="http://schemas.openxmlformats.org/officeDocument/2006/relationships" ref="C7" r:id="rId1"/>
    <hyperlink xmlns:r="http://schemas.openxmlformats.org/officeDocument/2006/relationships" ref="B22" r:id="rId2"/>
  </hyperlinks>
  <pageMargins left="0.75" right="0.75" top="1" bottom="1" header="0.5" footer="0.5"/>
</worksheet>
</file>

<file path=xl/worksheets/sheet2.xml><?xml version="1.0" encoding="utf-8"?>
<worksheet xmlns="http://schemas.openxmlformats.org/spreadsheetml/2006/main">
  <sheetPr>
    <tabColor rgb="001B6E76"/>
    <outlinePr summaryBelow="1" summaryRight="1"/>
    <pageSetUpPr fitToPage="1"/>
  </sheetPr>
  <dimension ref="A1:D18"/>
  <sheetViews>
    <sheetView showGridLines="0" workbookViewId="0">
      <pane ySplit="2" topLeftCell="A3" activePane="bottomLeft" state="frozen"/>
      <selection pane="bottomLeft" activeCell="A1" sqref="A1"/>
    </sheetView>
  </sheetViews>
  <sheetFormatPr baseColWidth="8" defaultRowHeight="15"/>
  <cols>
    <col width="30" customWidth="1" min="1" max="1"/>
    <col width="90" customWidth="1" min="2" max="2"/>
    <col width="10" customWidth="1" min="3" max="3"/>
    <col width="10" customWidth="1" min="4" max="4"/>
  </cols>
  <sheetData>
    <row r="1" ht="30" customHeight="1">
      <c r="A1" s="11" t="inlineStr">
        <is>
          <t>How the scoring and AI roles work</t>
        </is>
      </c>
    </row>
    <row r="2" ht="18" customHeight="1">
      <c r="A2" s="12" t="inlineStr">
        <is>
          <t>Starting point from the Marketing Decision Map at christinecastro.com. Shaded cells hold the model and are locked. Finalize with Christine: christinecastro.com/work-with-me.html</t>
        </is>
      </c>
    </row>
    <row r="4" ht="28" customHeight="1">
      <c r="A4" s="13" t="inlineStr">
        <is>
          <t>Priority</t>
        </is>
      </c>
      <c r="B4" s="14" t="inlineStr">
        <is>
          <t>How it is calculated</t>
        </is>
      </c>
    </row>
    <row r="5" ht="20" customHeight="1">
      <c r="A5" s="15" t="inlineStr">
        <is>
          <t>Priority score</t>
        </is>
      </c>
      <c r="B5" s="16" t="inlineStr">
        <is>
          <t>Value x Risk + Frequency, each scored 1 to 5. The highest possible score is 30.</t>
        </is>
      </c>
    </row>
    <row r="6" ht="20" customHeight="1">
      <c r="A6" s="15" t="inlineStr">
        <is>
          <t>Value</t>
        </is>
      </c>
      <c r="B6" s="16" t="inlineStr">
        <is>
          <t>How much the decision moves revenue, pipeline or brand, and how many later choices depend on it.</t>
        </is>
      </c>
    </row>
    <row r="7" ht="20" customHeight="1">
      <c r="A7" s="15" t="inlineStr">
        <is>
          <t>Risk</t>
        </is>
      </c>
      <c r="B7" s="16" t="inlineStr">
        <is>
          <t>How hard it is to reverse, and what a wrong call costs with customers, the board or regulators.</t>
        </is>
      </c>
    </row>
    <row r="8" ht="20" customHeight="1">
      <c r="A8" s="15" t="inlineStr">
        <is>
          <t>Frequency</t>
        </is>
      </c>
      <c r="B8" s="16" t="inlineStr">
        <is>
          <t>How often it comes up. Frequent decisions are where AI tends to take over without anyone deciding it should.</t>
        </is>
      </c>
    </row>
    <row r="9" ht="20" customHeight="1">
      <c r="A9" s="15" t="n"/>
      <c r="B9" s="16" t="n"/>
    </row>
    <row r="10" ht="20" customHeight="1">
      <c r="A10" s="17" t="inlineStr">
        <is>
          <t>Tier</t>
        </is>
      </c>
      <c r="B10" s="18" t="inlineStr">
        <is>
          <t>What to do</t>
        </is>
      </c>
    </row>
    <row r="11" ht="32" customHeight="1">
      <c r="A11" s="15" t="inlineStr">
        <is>
          <t>Govern first (22 and above)</t>
        </is>
      </c>
      <c r="B11" s="16" t="inlineStr">
        <is>
          <t>High value and high risk. Write a decision card, name the owner and set the approval gate before AI touches it further.</t>
        </is>
      </c>
    </row>
    <row r="12" ht="32" customHeight="1">
      <c r="A12" s="15" t="inlineStr">
        <is>
          <t>Govern next (14 to 21)</t>
        </is>
      </c>
      <c r="B12" s="16" t="inlineStr">
        <is>
          <t>Real consequences, or frequent enough that errors add up. Card these in the second wave.</t>
        </is>
      </c>
    </row>
    <row r="13" ht="32" customHeight="1">
      <c r="A13" s="15" t="inlineStr">
        <is>
          <t>Spot-check (below 14)</t>
        </is>
      </c>
      <c r="B13" s="16" t="inlineStr">
        <is>
          <t>Lower stakes. Let the owner set simple limits and review a sample on a schedule.</t>
        </is>
      </c>
    </row>
    <row r="14" ht="32" customHeight="1">
      <c r="A14" s="15" t="n"/>
      <c r="B14" s="16" t="n"/>
    </row>
    <row r="15" ht="32" customHeight="1">
      <c r="A15" s="17" t="inlineStr">
        <is>
          <t>AI role</t>
        </is>
      </c>
      <c r="B15" s="18" t="inlineStr">
        <is>
          <t>What it means</t>
        </is>
      </c>
    </row>
    <row r="16" ht="32" customHeight="1">
      <c r="A16" s="15" t="inlineStr">
        <is>
          <t>Human decides</t>
        </is>
      </c>
      <c r="B16" s="16" t="inlineStr">
        <is>
          <t>AI may gather inputs and summarize. A named person makes the call and owns it. Use for anything a board, a customer or a regulator would hold you to.</t>
        </is>
      </c>
    </row>
    <row r="17" ht="32" customHeight="1">
      <c r="A17" s="15" t="inlineStr">
        <is>
          <t>AI recommends for approval</t>
        </is>
      </c>
      <c r="B17" s="16" t="inlineStr">
        <is>
          <t>AI drafts the options and a recommendation with its reasoning. Nothing ships until the owner approves it. Use for decisions with real consequences that repeat often enough to benefit from a first draft.</t>
        </is>
      </c>
    </row>
    <row r="18" ht="32" customHeight="1">
      <c r="A18" s="15" t="inlineStr">
        <is>
          <t>AI acts within guardrails</t>
        </is>
      </c>
      <c r="B18" s="16" t="inlineStr">
        <is>
          <t>AI makes the call inside written limits (budget caps, approved claims, audiences, send volumes) and logs every decision. The owner reviews a sample on a set cadence and can pull the authority back.</t>
        </is>
      </c>
    </row>
  </sheetData>
  <sheetProtection selectLockedCells="0" selectUnlockedCells="0" sheet="1" objects="0" insertRows="1" insertHyperlinks="1" autoFilter="0" scenarios="0" formatColumns="0" deleteColumns="1" insertColumns="1" pivotTables="1" deleteRows="1" formatCells="0" formatRows="0" sort="0" password="BBFB"/>
  <mergeCells count="2">
    <mergeCell ref="A1:D1"/>
    <mergeCell ref="A2:D2"/>
  </mergeCells>
  <hyperlinks>
    <hyperlink xmlns:r="http://schemas.openxmlformats.org/officeDocument/2006/relationships" ref="A2" r:id="rId1"/>
  </hyperlinks>
  <pageMargins left="0.75" right="0.75" top="1" bottom="1" header="0.5" footer="0.5"/>
  <pageSetup orientation="landscape" fitToHeight="0" fitToWidth="1"/>
  <headerFooter>
    <oddHeader>&amp;L&amp;BMarketing Decision Map by Christine Castro&amp;R&amp;D</oddHeader>
    <oddFooter>&amp;L&amp;8 Starting point. Finalize with Christine: christinecastro.com/work-with-me.html&amp;RPage &amp;P of &amp;N</oddFooter>
    <evenHeader/>
    <evenFooter/>
    <firstHeader/>
    <firstFooter/>
  </headerFooter>
</worksheet>
</file>

<file path=xl/worksheets/sheet3.xml><?xml version="1.0" encoding="utf-8"?>
<worksheet xmlns="http://schemas.openxmlformats.org/spreadsheetml/2006/main">
  <sheetPr>
    <tabColor rgb="001B6E76"/>
    <outlinePr summaryBelow="1" summaryRight="1"/>
    <pageSetUpPr fitToPage="1"/>
  </sheetPr>
  <dimension ref="A1:D21"/>
  <sheetViews>
    <sheetView showGridLines="0" workbookViewId="0">
      <pane ySplit="2" topLeftCell="A3" activePane="bottomLeft" state="frozen"/>
      <selection pane="bottomLeft" activeCell="A1" sqref="A1"/>
    </sheetView>
  </sheetViews>
  <sheetFormatPr baseColWidth="8" defaultRowHeight="15"/>
  <cols>
    <col width="6" customWidth="1" min="1" max="1"/>
    <col width="80" customWidth="1" min="2" max="2"/>
    <col width="16" customWidth="1" min="3" max="3"/>
    <col width="30" customWidth="1" min="4" max="4"/>
  </cols>
  <sheetData>
    <row r="1" ht="30" customHeight="1">
      <c r="A1" s="11" t="inlineStr">
        <is>
          <t>Where you start</t>
        </is>
      </c>
    </row>
    <row r="2" ht="18" customHeight="1">
      <c r="A2" s="12" t="inlineStr">
        <is>
          <t>Starting point from the Marketing Decision Map at christinecastro.com. Shaded cells hold the model and are locked. Finalize with Christine: christinecastro.com/work-with-me.html</t>
        </is>
      </c>
    </row>
    <row r="4" ht="28" customHeight="1">
      <c r="A4" s="13" t="inlineStr">
        <is>
          <t>No.</t>
        </is>
      </c>
      <c r="B4" s="14" t="inlineStr">
        <is>
          <t>Question</t>
        </is>
      </c>
      <c r="C4" s="14" t="inlineStr">
        <is>
          <t>Yes = 1, No = 0</t>
        </is>
      </c>
    </row>
    <row r="5" ht="20" customHeight="1">
      <c r="A5" t="n">
        <v>1</v>
      </c>
      <c r="B5" s="19" t="inlineStr">
        <is>
          <t>AI use in marketing is judged on pipeline or revenue, not only hours saved.</t>
        </is>
      </c>
      <c r="C5" s="20" t="n"/>
    </row>
    <row r="6" ht="20" customHeight="1">
      <c r="A6" t="n">
        <v>2</v>
      </c>
      <c r="B6" s="19" t="inlineStr">
        <is>
          <t>Your most important marketing decisions each have one named owner.</t>
        </is>
      </c>
      <c r="C6" s="20" t="n"/>
    </row>
    <row r="7" ht="20" customHeight="1">
      <c r="A7" t="n">
        <v>3</v>
      </c>
      <c r="B7" s="19" t="inlineStr">
        <is>
          <t>There is a written list of what AI may do without a human approving it.</t>
        </is>
      </c>
      <c r="C7" s="20" t="n"/>
    </row>
    <row r="8" ht="20" customHeight="1">
      <c r="A8" t="n">
        <v>4</v>
      </c>
      <c r="B8" s="19" t="inlineStr">
        <is>
          <t>Claims, voice and ICP live in one place that people and AI both use.</t>
        </is>
      </c>
      <c r="C8" s="20" t="n"/>
    </row>
    <row r="9" ht="20" customHeight="1">
      <c r="A9" t="n">
        <v>5</v>
      </c>
      <c r="B9" s="19" t="inlineStr">
        <is>
          <t>The security team has reviewed every AI tool that touches customer data.</t>
        </is>
      </c>
      <c r="C9" s="20" t="n"/>
    </row>
    <row r="10" ht="20" customHeight="1">
      <c r="A10" t="n">
        <v>6</v>
      </c>
      <c r="B10" s="19" t="inlineStr">
        <is>
          <t>Someone reviews a sample of AI output on a set schedule.</t>
        </is>
      </c>
      <c r="C10" s="20" t="n"/>
    </row>
    <row r="11" ht="20" customHeight="1">
      <c r="A11" t="n">
        <v>7</v>
      </c>
      <c r="B11" s="19" t="inlineStr">
        <is>
          <t>Marketing and sales signed the same funnel definitions.</t>
        </is>
      </c>
      <c r="C11" s="20" t="n"/>
    </row>
    <row r="12" ht="20" customHeight="1">
      <c r="A12" t="n">
        <v>8</v>
      </c>
      <c r="B12" s="19" t="inlineStr">
        <is>
          <t>You could show your CEO which decisions AI influenced last quarter.</t>
        </is>
      </c>
      <c r="C12" s="20" t="n"/>
    </row>
    <row r="14">
      <c r="B14" s="21" t="inlineStr">
        <is>
          <t>Readiness score (out of 8)</t>
        </is>
      </c>
      <c r="C14" s="22">
        <f>SUM(C5:C12)</f>
        <v/>
      </c>
    </row>
    <row r="15">
      <c r="B15" s="21" t="inlineStr">
        <is>
          <t>Stage</t>
        </is>
      </c>
      <c r="C15" s="22">
        <f>IF(COUNT(C5:C12)=0,"",IF(C14&lt;=2,"Tasks, not decisions",IF(C14&lt;=5,"Partly governed","Governed")))</f>
        <v/>
      </c>
      <c r="D15" s="23" t="n"/>
    </row>
    <row r="17" ht="32" customHeight="1">
      <c r="B17" s="19" t="inlineStr">
        <is>
          <t>Tasks, not decisions (0 to 2): AI is speeding up tasks, but no one has decided where it may decide. Start with the inventory and the top three cards.</t>
        </is>
      </c>
    </row>
    <row r="18" ht="32" customHeight="1">
      <c r="B18" s="19" t="inlineStr">
        <is>
          <t>Partly governed (3 to 5): Some owners and rules exist, mostly in people's heads. Write the cards down and build the shared context so the rules survive turnover.</t>
        </is>
      </c>
    </row>
    <row r="19" ht="32" customHeight="1">
      <c r="B19" s="19" t="inlineStr">
        <is>
          <t>Governed (6 to 8): You can expand AI authority safely. Use the decision log to move proven decisions up a level and report the results to the CEO.</t>
        </is>
      </c>
    </row>
    <row r="21" ht="34" customHeight="1">
      <c r="A21" s="24" t="inlineStr">
        <is>
          <t>A readiness score tells you where to start, not how far to go. The order of work depends on your stage, your board and your sales motion.  Work with Christine -&gt;</t>
        </is>
      </c>
    </row>
  </sheetData>
  <sheetProtection selectLockedCells="0" selectUnlockedCells="0" sheet="1" objects="0" insertRows="1" insertHyperlinks="1" autoFilter="0" scenarios="0" formatColumns="0" deleteColumns="1" insertColumns="1" pivotTables="1" deleteRows="1" formatCells="0" formatRows="0" sort="0" password="BBFB"/>
  <mergeCells count="4">
    <mergeCell ref="A1:D1"/>
    <mergeCell ref="A21:D21"/>
    <mergeCell ref="A2:D2"/>
    <mergeCell ref="C15:D15"/>
  </mergeCells>
  <dataValidations count="1">
    <dataValidation sqref="C5 C6 C7 C8 C9 C10 C11 C12" showDropDown="0" showInputMessage="0" showErrorMessage="0" allowBlank="1" type="list">
      <formula1>"1,0"</formula1>
    </dataValidation>
  </dataValidations>
  <hyperlinks>
    <hyperlink xmlns:r="http://schemas.openxmlformats.org/officeDocument/2006/relationships" ref="A2" r:id="rId1"/>
    <hyperlink xmlns:r="http://schemas.openxmlformats.org/officeDocument/2006/relationships" ref="A21" r:id="rId2"/>
  </hyperlinks>
  <pageMargins left="0.75" right="0.75" top="1" bottom="1" header="0.5" footer="0.5"/>
  <pageSetup orientation="landscape" fitToHeight="0" fitToWidth="1"/>
  <headerFooter>
    <oddHeader>&amp;L&amp;BMarketing Decision Map by Christine Castro&amp;R&amp;D</oddHeader>
    <oddFooter>&amp;L&amp;8 Starting point. Finalize with Christine: christinecastro.com/work-with-me.html&amp;RPage &amp;P of &amp;N</oddFooter>
    <evenHeader/>
    <evenFooter/>
    <firstHeader/>
    <firstFooter/>
  </headerFooter>
</worksheet>
</file>

<file path=xl/worksheets/sheet4.xml><?xml version="1.0" encoding="utf-8"?>
<worksheet xmlns="http://schemas.openxmlformats.org/spreadsheetml/2006/main">
  <sheetPr>
    <tabColor rgb="001B6E76"/>
    <outlinePr summaryBelow="1" summaryRight="1"/>
    <pageSetUpPr fitToPage="1"/>
  </sheetPr>
  <dimension ref="A1:J38"/>
  <sheetViews>
    <sheetView showGridLines="0" workbookViewId="0">
      <pane ySplit="2" topLeftCell="A3" activePane="bottomLeft" state="frozen"/>
      <selection pane="bottomLeft" activeCell="A1" sqref="A1"/>
    </sheetView>
  </sheetViews>
  <sheetFormatPr baseColWidth="8" defaultRowHeight="15"/>
  <cols>
    <col width="24" customWidth="1" min="1" max="1"/>
    <col width="58" customWidth="1" min="2" max="2"/>
    <col width="8" customWidth="1" min="3" max="3"/>
    <col width="8" customWidth="1" min="4" max="4"/>
    <col width="8" customWidth="1" min="5" max="5"/>
    <col width="10" customWidth="1" min="6" max="6"/>
    <col width="15" customWidth="1" min="7" max="7"/>
    <col width="28" customWidth="1" min="8" max="8"/>
    <col width="7" customWidth="1" min="9" max="9"/>
    <col hidden="1" width="6" customWidth="1" min="10" max="10"/>
  </cols>
  <sheetData>
    <row r="1" ht="30" customHeight="1">
      <c r="A1" s="11" t="inlineStr">
        <is>
          <t>Score the decisions</t>
        </is>
      </c>
    </row>
    <row r="2" ht="18" customHeight="1">
      <c r="A2" s="12" t="inlineStr">
        <is>
          <t>Starting point from the Marketing Decision Map at christinecastro.com. Shaded cells hold the model and are locked. Finalize with Christine: christinecastro.com/work-with-me.html</t>
        </is>
      </c>
    </row>
    <row r="3" ht="26" customHeight="1">
      <c r="A3" s="10" t="inlineStr">
        <is>
          <t>Score 1 to 5. Priority = Value x Risk + Frequency (out of 30). Govern first at 22 and above, govern next at 14 to 21, spot-check below 14. Set Use to 0 to leave a decision out.</t>
        </is>
      </c>
    </row>
    <row r="4" ht="28" customHeight="1">
      <c r="A4" s="13" t="inlineStr">
        <is>
          <t>Area</t>
        </is>
      </c>
      <c r="B4" s="14" t="inlineStr">
        <is>
          <t>Decision</t>
        </is>
      </c>
      <c r="C4" s="14" t="inlineStr">
        <is>
          <t>Value</t>
        </is>
      </c>
      <c r="D4" s="14" t="inlineStr">
        <is>
          <t>Risk</t>
        </is>
      </c>
      <c r="E4" s="14" t="inlineStr">
        <is>
          <t>Freq</t>
        </is>
      </c>
      <c r="F4" s="14" t="inlineStr">
        <is>
          <t>Priority</t>
        </is>
      </c>
      <c r="G4" s="14" t="inlineStr">
        <is>
          <t>Tier</t>
        </is>
      </c>
      <c r="H4" s="14" t="inlineStr">
        <is>
          <t>AI role</t>
        </is>
      </c>
      <c r="I4" s="14" t="inlineStr">
        <is>
          <t>Use</t>
        </is>
      </c>
      <c r="J4" s="14" t="inlineStr">
        <is>
          <t>Key</t>
        </is>
      </c>
    </row>
    <row r="5" ht="30" customHeight="1">
      <c r="A5" t="inlineStr">
        <is>
          <t>Buyer and market</t>
        </is>
      </c>
      <c r="B5" s="25" t="inlineStr">
        <is>
          <t>Which buyer the message leads with: practitioner or CISO</t>
        </is>
      </c>
      <c r="C5" s="26" t="n">
        <v>5</v>
      </c>
      <c r="D5" s="26" t="n">
        <v>4</v>
      </c>
      <c r="E5" s="26" t="n">
        <v>2</v>
      </c>
      <c r="F5" s="27">
        <f>IF(AND(I5=1,B5&lt;&gt;"",C5&lt;&gt;"",D5&lt;&gt;"",E5&lt;&gt;""),C5*D5+E5,"")</f>
        <v/>
      </c>
      <c r="G5" s="22">
        <f>IF(F5="","",IF(F5&gt;=22,"Govern first",IF(F5&gt;=14,"Govern next","Spot-check")))</f>
        <v/>
      </c>
      <c r="H5" s="28" t="inlineStr">
        <is>
          <t>Human decides</t>
        </is>
      </c>
      <c r="I5" s="26" t="n">
        <v>1</v>
      </c>
      <c r="J5" s="29">
        <f>IF(F5="","",F5+D5/100+C5/1000+(1000-ROW())/10000000)</f>
        <v/>
      </c>
    </row>
    <row r="6" ht="30" customHeight="1">
      <c r="A6" t="inlineStr">
        <is>
          <t>Buyer and market</t>
        </is>
      </c>
      <c r="B6" s="25" t="inlineStr">
        <is>
          <t>Which segments and verticals get priority this half</t>
        </is>
      </c>
      <c r="C6" s="26" t="n">
        <v>5</v>
      </c>
      <c r="D6" s="26" t="n">
        <v>4</v>
      </c>
      <c r="E6" s="26" t="n">
        <v>2</v>
      </c>
      <c r="F6" s="27">
        <f>IF(AND(I6=1,B6&lt;&gt;"",C6&lt;&gt;"",D6&lt;&gt;"",E6&lt;&gt;""),C6*D6+E6,"")</f>
        <v/>
      </c>
      <c r="G6" s="22">
        <f>IF(F6="","",IF(F6&gt;=22,"Govern first",IF(F6&gt;=14,"Govern next","Spot-check")))</f>
        <v/>
      </c>
      <c r="H6" s="28" t="inlineStr">
        <is>
          <t>Human decides</t>
        </is>
      </c>
      <c r="I6" s="26" t="n">
        <v>1</v>
      </c>
      <c r="J6" s="29">
        <f>IF(F6="","",F6+D6/100+C6/1000+(1000-ROW())/10000000)</f>
        <v/>
      </c>
    </row>
    <row r="7" ht="30" customHeight="1">
      <c r="A7" t="inlineStr">
        <is>
          <t>Buyer and market</t>
        </is>
      </c>
      <c r="B7" s="25" t="inlineStr">
        <is>
          <t>Which accounts get one-to-one treatment</t>
        </is>
      </c>
      <c r="C7" s="26" t="n">
        <v>4</v>
      </c>
      <c r="D7" s="26" t="n">
        <v>3</v>
      </c>
      <c r="E7" s="26" t="n">
        <v>3</v>
      </c>
      <c r="F7" s="27">
        <f>IF(AND(I7=1,B7&lt;&gt;"",C7&lt;&gt;"",D7&lt;&gt;"",E7&lt;&gt;""),C7*D7+E7,"")</f>
        <v/>
      </c>
      <c r="G7" s="22">
        <f>IF(F7="","",IF(F7&gt;=22,"Govern first",IF(F7&gt;=14,"Govern next","Spot-check")))</f>
        <v/>
      </c>
      <c r="H7" s="28" t="inlineStr">
        <is>
          <t>AI recommends for approval</t>
        </is>
      </c>
      <c r="I7" s="26" t="n">
        <v>1</v>
      </c>
      <c r="J7" s="29">
        <f>IF(F7="","",F7+D7/100+C7/1000+(1000-ROW())/10000000)</f>
        <v/>
      </c>
    </row>
    <row r="8" ht="30" customHeight="1">
      <c r="A8" t="inlineStr">
        <is>
          <t>Buyer and market</t>
        </is>
      </c>
      <c r="B8" s="25" t="inlineStr">
        <is>
          <t>Which intent signals trigger outreach</t>
        </is>
      </c>
      <c r="C8" s="26" t="n">
        <v>4</v>
      </c>
      <c r="D8" s="26" t="n">
        <v>3</v>
      </c>
      <c r="E8" s="26" t="n">
        <v>5</v>
      </c>
      <c r="F8" s="27">
        <f>IF(AND(I8=1,B8&lt;&gt;"",C8&lt;&gt;"",D8&lt;&gt;"",E8&lt;&gt;""),C8*D8+E8,"")</f>
        <v/>
      </c>
      <c r="G8" s="22">
        <f>IF(F8="","",IF(F8&gt;=22,"Govern first",IF(F8&gt;=14,"Govern next","Spot-check")))</f>
        <v/>
      </c>
      <c r="H8" s="28" t="inlineStr">
        <is>
          <t>AI acts within guardrails</t>
        </is>
      </c>
      <c r="I8" s="26" t="n">
        <v>1</v>
      </c>
      <c r="J8" s="29">
        <f>IF(F8="","",F8+D8/100+C8/1000+(1000-ROW())/10000000)</f>
        <v/>
      </c>
    </row>
    <row r="9" ht="30" customHeight="1">
      <c r="A9" t="inlineStr">
        <is>
          <t>Positioning and category</t>
        </is>
      </c>
      <c r="B9" s="25" t="inlineStr">
        <is>
          <t>Which analyst category to position in or against</t>
        </is>
      </c>
      <c r="C9" s="26" t="n">
        <v>5</v>
      </c>
      <c r="D9" s="26" t="n">
        <v>5</v>
      </c>
      <c r="E9" s="26" t="n">
        <v>1</v>
      </c>
      <c r="F9" s="27">
        <f>IF(AND(I9=1,B9&lt;&gt;"",C9&lt;&gt;"",D9&lt;&gt;"",E9&lt;&gt;""),C9*D9+E9,"")</f>
        <v/>
      </c>
      <c r="G9" s="22">
        <f>IF(F9="","",IF(F9&gt;=22,"Govern first",IF(F9&gt;=14,"Govern next","Spot-check")))</f>
        <v/>
      </c>
      <c r="H9" s="28" t="inlineStr">
        <is>
          <t>Human decides</t>
        </is>
      </c>
      <c r="I9" s="26" t="n">
        <v>1</v>
      </c>
      <c r="J9" s="29">
        <f>IF(F9="","",F9+D9/100+C9/1000+(1000-ROW())/10000000)</f>
        <v/>
      </c>
    </row>
    <row r="10" ht="30" customHeight="1">
      <c r="A10" t="inlineStr">
        <is>
          <t>Positioning and category</t>
        </is>
      </c>
      <c r="B10" s="25" t="inlineStr">
        <is>
          <t>Competitive claims and comparisons approved for use</t>
        </is>
      </c>
      <c r="C10" s="26" t="n">
        <v>4</v>
      </c>
      <c r="D10" s="26" t="n">
        <v>5</v>
      </c>
      <c r="E10" s="26" t="n">
        <v>3</v>
      </c>
      <c r="F10" s="27">
        <f>IF(AND(I10=1,B10&lt;&gt;"",C10&lt;&gt;"",D10&lt;&gt;"",E10&lt;&gt;""),C10*D10+E10,"")</f>
        <v/>
      </c>
      <c r="G10" s="22">
        <f>IF(F10="","",IF(F10&gt;=22,"Govern first",IF(F10&gt;=14,"Govern next","Spot-check")))</f>
        <v/>
      </c>
      <c r="H10" s="28" t="inlineStr">
        <is>
          <t>AI recommends for approval</t>
        </is>
      </c>
      <c r="I10" s="26" t="n">
        <v>1</v>
      </c>
      <c r="J10" s="29">
        <f>IF(F10="","",F10+D10/100+C10/1000+(1000-ROW())/10000000)</f>
        <v/>
      </c>
    </row>
    <row r="11" ht="30" customHeight="1">
      <c r="A11" t="inlineStr">
        <is>
          <t>Positioning and category</t>
        </is>
      </c>
      <c r="B11" s="25" t="inlineStr">
        <is>
          <t>When to name and claim a new category</t>
        </is>
      </c>
      <c r="C11" s="26" t="n">
        <v>5</v>
      </c>
      <c r="D11" s="26" t="n">
        <v>5</v>
      </c>
      <c r="E11" s="26" t="n">
        <v>1</v>
      </c>
      <c r="F11" s="27">
        <f>IF(AND(I11=1,B11&lt;&gt;"",C11&lt;&gt;"",D11&lt;&gt;"",E11&lt;&gt;""),C11*D11+E11,"")</f>
        <v/>
      </c>
      <c r="G11" s="22">
        <f>IF(F11="","",IF(F11&gt;=22,"Govern first",IF(F11&gt;=14,"Govern next","Spot-check")))</f>
        <v/>
      </c>
      <c r="H11" s="28" t="inlineStr">
        <is>
          <t>Human decides</t>
        </is>
      </c>
      <c r="I11" s="26" t="n">
        <v>1</v>
      </c>
      <c r="J11" s="29">
        <f>IF(F11="","",F11+D11/100+C11/1000+(1000-ROW())/10000000)</f>
        <v/>
      </c>
    </row>
    <row r="12" ht="30" customHeight="1">
      <c r="A12" t="inlineStr">
        <is>
          <t>Positioning and category</t>
        </is>
      </c>
      <c r="B12" s="25" t="inlineStr">
        <is>
          <t>How the product is described against adjacent tools</t>
        </is>
      </c>
      <c r="C12" s="26" t="n">
        <v>4</v>
      </c>
      <c r="D12" s="26" t="n">
        <v>3</v>
      </c>
      <c r="E12" s="26" t="n">
        <v>2</v>
      </c>
      <c r="F12" s="27">
        <f>IF(AND(I12=1,B12&lt;&gt;"",C12&lt;&gt;"",D12&lt;&gt;"",E12&lt;&gt;""),C12*D12+E12,"")</f>
        <v/>
      </c>
      <c r="G12" s="22">
        <f>IF(F12="","",IF(F12&gt;=22,"Govern first",IF(F12&gt;=14,"Govern next","Spot-check")))</f>
        <v/>
      </c>
      <c r="H12" s="28" t="inlineStr">
        <is>
          <t>AI recommends for approval</t>
        </is>
      </c>
      <c r="I12" s="26" t="n">
        <v>1</v>
      </c>
      <c r="J12" s="29">
        <f>IF(F12="","",F12+D12/100+C12/1000+(1000-ROW())/10000000)</f>
        <v/>
      </c>
    </row>
    <row r="13" ht="30" customHeight="1">
      <c r="A13" t="inlineStr">
        <is>
          <t>Content, research and proof</t>
        </is>
      </c>
      <c r="B13" s="25" t="inlineStr">
        <is>
          <t>When and what threat research to publish</t>
        </is>
      </c>
      <c r="C13" s="26" t="n">
        <v>5</v>
      </c>
      <c r="D13" s="26" t="n">
        <v>5</v>
      </c>
      <c r="E13" s="26" t="n">
        <v>2</v>
      </c>
      <c r="F13" s="27">
        <f>IF(AND(I13=1,B13&lt;&gt;"",C13&lt;&gt;"",D13&lt;&gt;"",E13&lt;&gt;""),C13*D13+E13,"")</f>
        <v/>
      </c>
      <c r="G13" s="22">
        <f>IF(F13="","",IF(F13&gt;=22,"Govern first",IF(F13&gt;=14,"Govern next","Spot-check")))</f>
        <v/>
      </c>
      <c r="H13" s="28" t="inlineStr">
        <is>
          <t>Human decides</t>
        </is>
      </c>
      <c r="I13" s="26" t="n">
        <v>1</v>
      </c>
      <c r="J13" s="29">
        <f>IF(F13="","",F13+D13/100+C13/1000+(1000-ROW())/10000000)</f>
        <v/>
      </c>
    </row>
    <row r="14" ht="30" customHeight="1">
      <c r="A14" t="inlineStr">
        <is>
          <t>Content, research and proof</t>
        </is>
      </c>
      <c r="B14" s="25" t="inlineStr">
        <is>
          <t>What AI-drafted content can publish without expert review</t>
        </is>
      </c>
      <c r="C14" s="26" t="n">
        <v>3</v>
      </c>
      <c r="D14" s="26" t="n">
        <v>4</v>
      </c>
      <c r="E14" s="26" t="n">
        <v>5</v>
      </c>
      <c r="F14" s="27">
        <f>IF(AND(I14=1,B14&lt;&gt;"",C14&lt;&gt;"",D14&lt;&gt;"",E14&lt;&gt;""),C14*D14+E14,"")</f>
        <v/>
      </c>
      <c r="G14" s="22">
        <f>IF(F14="","",IF(F14&gt;=22,"Govern first",IF(F14&gt;=14,"Govern next","Spot-check")))</f>
        <v/>
      </c>
      <c r="H14" s="28" t="inlineStr">
        <is>
          <t>AI recommends for approval</t>
        </is>
      </c>
      <c r="I14" s="26" t="n">
        <v>1</v>
      </c>
      <c r="J14" s="29">
        <f>IF(F14="","",F14+D14/100+C14/1000+(1000-ROW())/10000000)</f>
        <v/>
      </c>
    </row>
    <row r="15" ht="30" customHeight="1">
      <c r="A15" t="inlineStr">
        <is>
          <t>Content, research and proof</t>
        </is>
      </c>
      <c r="B15" s="25" t="inlineStr">
        <is>
          <t>Customer names, logos and quotes approved for use</t>
        </is>
      </c>
      <c r="C15" s="26" t="n">
        <v>4</v>
      </c>
      <c r="D15" s="26" t="n">
        <v>5</v>
      </c>
      <c r="E15" s="26" t="n">
        <v>3</v>
      </c>
      <c r="F15" s="27">
        <f>IF(AND(I15=1,B15&lt;&gt;"",C15&lt;&gt;"",D15&lt;&gt;"",E15&lt;&gt;""),C15*D15+E15,"")</f>
        <v/>
      </c>
      <c r="G15" s="22">
        <f>IF(F15="","",IF(F15&gt;=22,"Govern first",IF(F15&gt;=14,"Govern next","Spot-check")))</f>
        <v/>
      </c>
      <c r="H15" s="28" t="inlineStr">
        <is>
          <t>AI recommends for approval</t>
        </is>
      </c>
      <c r="I15" s="26" t="n">
        <v>1</v>
      </c>
      <c r="J15" s="29">
        <f>IF(F15="","",F15+D15/100+C15/1000+(1000-ROW())/10000000)</f>
        <v/>
      </c>
    </row>
    <row r="16" ht="30" customHeight="1">
      <c r="A16" t="inlineStr">
        <is>
          <t>Budget and investment</t>
        </is>
      </c>
      <c r="B16" s="25" t="inlineStr">
        <is>
          <t>Annual budget split across brand, pipeline programs and open funds</t>
        </is>
      </c>
      <c r="C16" s="26" t="n">
        <v>5</v>
      </c>
      <c r="D16" s="26" t="n">
        <v>4</v>
      </c>
      <c r="E16" s="26" t="n">
        <v>1</v>
      </c>
      <c r="F16" s="27">
        <f>IF(AND(I16=1,B16&lt;&gt;"",C16&lt;&gt;"",D16&lt;&gt;"",E16&lt;&gt;""),C16*D16+E16,"")</f>
        <v/>
      </c>
      <c r="G16" s="22">
        <f>IF(F16="","",IF(F16&gt;=22,"Govern first",IF(F16&gt;=14,"Govern next","Spot-check")))</f>
        <v/>
      </c>
      <c r="H16" s="28" t="inlineStr">
        <is>
          <t>Human decides</t>
        </is>
      </c>
      <c r="I16" s="26" t="n">
        <v>1</v>
      </c>
      <c r="J16" s="29">
        <f>IF(F16="","",F16+D16/100+C16/1000+(1000-ROW())/10000000)</f>
        <v/>
      </c>
    </row>
    <row r="17" ht="30" customHeight="1">
      <c r="A17" t="inlineStr">
        <is>
          <t>Budget and investment</t>
        </is>
      </c>
      <c r="B17" s="25" t="inlineStr">
        <is>
          <t>Which conferences and sponsorships to commit to</t>
        </is>
      </c>
      <c r="C17" s="26" t="n">
        <v>4</v>
      </c>
      <c r="D17" s="26" t="n">
        <v>4</v>
      </c>
      <c r="E17" s="26" t="n">
        <v>3</v>
      </c>
      <c r="F17" s="27">
        <f>IF(AND(I17=1,B17&lt;&gt;"",C17&lt;&gt;"",D17&lt;&gt;"",E17&lt;&gt;""),C17*D17+E17,"")</f>
        <v/>
      </c>
      <c r="G17" s="22">
        <f>IF(F17="","",IF(F17&gt;=22,"Govern first",IF(F17&gt;=14,"Govern next","Spot-check")))</f>
        <v/>
      </c>
      <c r="H17" s="28" t="inlineStr">
        <is>
          <t>AI recommends for approval</t>
        </is>
      </c>
      <c r="I17" s="26" t="n">
        <v>1</v>
      </c>
      <c r="J17" s="29">
        <f>IF(F17="","",F17+D17/100+C17/1000+(1000-ROW())/10000000)</f>
        <v/>
      </c>
    </row>
    <row r="18" ht="30" customHeight="1">
      <c r="A18" t="inlineStr">
        <is>
          <t>Budget and investment</t>
        </is>
      </c>
      <c r="B18" s="25" t="inlineStr">
        <is>
          <t>Agency, contractor and tool spend</t>
        </is>
      </c>
      <c r="C18" s="26" t="n">
        <v>3</v>
      </c>
      <c r="D18" s="26" t="n">
        <v>3</v>
      </c>
      <c r="E18" s="26" t="n">
        <v>2</v>
      </c>
      <c r="F18" s="27">
        <f>IF(AND(I18=1,B18&lt;&gt;"",C18&lt;&gt;"",D18&lt;&gt;"",E18&lt;&gt;""),C18*D18+E18,"")</f>
        <v/>
      </c>
      <c r="G18" s="22">
        <f>IF(F18="","",IF(F18&gt;=22,"Govern first",IF(F18&gt;=14,"Govern next","Spot-check")))</f>
        <v/>
      </c>
      <c r="H18" s="28" t="inlineStr">
        <is>
          <t>AI recommends for approval</t>
        </is>
      </c>
      <c r="I18" s="26" t="n">
        <v>1</v>
      </c>
      <c r="J18" s="29">
        <f>IF(F18="","",F18+D18/100+C18/1000+(1000-ROW())/10000000)</f>
        <v/>
      </c>
    </row>
    <row r="19" ht="30" customHeight="1">
      <c r="A19" t="inlineStr">
        <is>
          <t>Budget and investment</t>
        </is>
      </c>
      <c r="B19" s="25" t="inlineStr">
        <is>
          <t>The next marketing hire</t>
        </is>
      </c>
      <c r="C19" s="26" t="n">
        <v>5</v>
      </c>
      <c r="D19" s="26" t="n">
        <v>4</v>
      </c>
      <c r="E19" s="26" t="n">
        <v>1</v>
      </c>
      <c r="F19" s="27">
        <f>IF(AND(I19=1,B19&lt;&gt;"",C19&lt;&gt;"",D19&lt;&gt;"",E19&lt;&gt;""),C19*D19+E19,"")</f>
        <v/>
      </c>
      <c r="G19" s="22">
        <f>IF(F19="","",IF(F19&gt;=22,"Govern first",IF(F19&gt;=14,"Govern next","Spot-check")))</f>
        <v/>
      </c>
      <c r="H19" s="28" t="inlineStr">
        <is>
          <t>Human decides</t>
        </is>
      </c>
      <c r="I19" s="26" t="n">
        <v>1</v>
      </c>
      <c r="J19" s="29">
        <f>IF(F19="","",F19+D19/100+C19/1000+(1000-ROW())/10000000)</f>
        <v/>
      </c>
    </row>
    <row r="20" ht="30" customHeight="1">
      <c r="A20" t="inlineStr">
        <is>
          <t>Pipeline and channels</t>
        </is>
      </c>
      <c r="B20" s="25" t="inlineStr">
        <is>
          <t>Lead scoring and the handoff to sales</t>
        </is>
      </c>
      <c r="C20" s="26" t="n">
        <v>5</v>
      </c>
      <c r="D20" s="26" t="n">
        <v>4</v>
      </c>
      <c r="E20" s="26" t="n">
        <v>2</v>
      </c>
      <c r="F20" s="27">
        <f>IF(AND(I20=1,B20&lt;&gt;"",C20&lt;&gt;"",D20&lt;&gt;"",E20&lt;&gt;""),C20*D20+E20,"")</f>
        <v/>
      </c>
      <c r="G20" s="22">
        <f>IF(F20="","",IF(F20&gt;=22,"Govern first",IF(F20&gt;=14,"Govern next","Spot-check")))</f>
        <v/>
      </c>
      <c r="H20" s="28" t="inlineStr">
        <is>
          <t>Human decides</t>
        </is>
      </c>
      <c r="I20" s="26" t="n">
        <v>1</v>
      </c>
      <c r="J20" s="29">
        <f>IF(F20="","",F20+D20/100+C20/1000+(1000-ROW())/10000000)</f>
        <v/>
      </c>
    </row>
    <row r="21" ht="30" customHeight="1">
      <c r="A21" t="inlineStr">
        <is>
          <t>Pipeline and channels</t>
        </is>
      </c>
      <c r="B21" s="25" t="inlineStr">
        <is>
          <t>What outbound AI may send, and to whom</t>
        </is>
      </c>
      <c r="C21" s="26" t="n">
        <v>4</v>
      </c>
      <c r="D21" s="26" t="n">
        <v>5</v>
      </c>
      <c r="E21" s="26" t="n">
        <v>5</v>
      </c>
      <c r="F21" s="27">
        <f>IF(AND(I21=1,B21&lt;&gt;"",C21&lt;&gt;"",D21&lt;&gt;"",E21&lt;&gt;""),C21*D21+E21,"")</f>
        <v/>
      </c>
      <c r="G21" s="22">
        <f>IF(F21="","",IF(F21&gt;=22,"Govern first",IF(F21&gt;=14,"Govern next","Spot-check")))</f>
        <v/>
      </c>
      <c r="H21" s="28" t="inlineStr">
        <is>
          <t>AI recommends for approval</t>
        </is>
      </c>
      <c r="I21" s="26" t="n">
        <v>1</v>
      </c>
      <c r="J21" s="29">
        <f>IF(F21="","",F21+D21/100+C21/1000+(1000-ROW())/10000000)</f>
        <v/>
      </c>
    </row>
    <row r="22" ht="30" customHeight="1">
      <c r="A22" t="inlineStr">
        <is>
          <t>Pipeline and channels</t>
        </is>
      </c>
      <c r="B22" s="25" t="inlineStr">
        <is>
          <t>Weekly paid budget moves between campaigns</t>
        </is>
      </c>
      <c r="C22" s="26" t="n">
        <v>3</v>
      </c>
      <c r="D22" s="26" t="n">
        <v>2</v>
      </c>
      <c r="E22" s="26" t="n">
        <v>5</v>
      </c>
      <c r="F22" s="27">
        <f>IF(AND(I22=1,B22&lt;&gt;"",C22&lt;&gt;"",D22&lt;&gt;"",E22&lt;&gt;""),C22*D22+E22,"")</f>
        <v/>
      </c>
      <c r="G22" s="22">
        <f>IF(F22="","",IF(F22&gt;=22,"Govern first",IF(F22&gt;=14,"Govern next","Spot-check")))</f>
        <v/>
      </c>
      <c r="H22" s="28" t="inlineStr">
        <is>
          <t>AI acts within guardrails</t>
        </is>
      </c>
      <c r="I22" s="26" t="n">
        <v>1</v>
      </c>
      <c r="J22" s="29">
        <f>IF(F22="","",F22+D22/100+C22/1000+(1000-ROW())/10000000)</f>
        <v/>
      </c>
    </row>
    <row r="23" ht="30" customHeight="1">
      <c r="A23" t="inlineStr">
        <is>
          <t>Pipeline and channels</t>
        </is>
      </c>
      <c r="B23" s="25" t="inlineStr">
        <is>
          <t>Channel mix shifts mid-quarter</t>
        </is>
      </c>
      <c r="C23" s="26" t="n">
        <v>4</v>
      </c>
      <c r="D23" s="26" t="n">
        <v>3</v>
      </c>
      <c r="E23" s="26" t="n">
        <v>2</v>
      </c>
      <c r="F23" s="27">
        <f>IF(AND(I23=1,B23&lt;&gt;"",C23&lt;&gt;"",D23&lt;&gt;"",E23&lt;&gt;""),C23*D23+E23,"")</f>
        <v/>
      </c>
      <c r="G23" s="22">
        <f>IF(F23="","",IF(F23&gt;=22,"Govern first",IF(F23&gt;=14,"Govern next","Spot-check")))</f>
        <v/>
      </c>
      <c r="H23" s="28" t="inlineStr">
        <is>
          <t>AI recommends for approval</t>
        </is>
      </c>
      <c r="I23" s="26" t="n">
        <v>1</v>
      </c>
      <c r="J23" s="29">
        <f>IF(F23="","",F23+D23/100+C23/1000+(1000-ROW())/10000000)</f>
        <v/>
      </c>
    </row>
    <row r="24" ht="30" customHeight="1">
      <c r="A24" t="inlineStr">
        <is>
          <t>Measurement and governance</t>
        </is>
      </c>
      <c r="B24" s="25" t="inlineStr">
        <is>
          <t>The attribution model and what counts as sourced or influenced</t>
        </is>
      </c>
      <c r="C24" s="26" t="n">
        <v>5</v>
      </c>
      <c r="D24" s="26" t="n">
        <v>4</v>
      </c>
      <c r="E24" s="26" t="n">
        <v>1</v>
      </c>
      <c r="F24" s="27">
        <f>IF(AND(I24=1,B24&lt;&gt;"",C24&lt;&gt;"",D24&lt;&gt;"",E24&lt;&gt;""),C24*D24+E24,"")</f>
        <v/>
      </c>
      <c r="G24" s="22">
        <f>IF(F24="","",IF(F24&gt;=22,"Govern first",IF(F24&gt;=14,"Govern next","Spot-check")))</f>
        <v/>
      </c>
      <c r="H24" s="28" t="inlineStr">
        <is>
          <t>Human decides</t>
        </is>
      </c>
      <c r="I24" s="26" t="n">
        <v>1</v>
      </c>
      <c r="J24" s="29">
        <f>IF(F24="","",F24+D24/100+C24/1000+(1000-ROW())/10000000)</f>
        <v/>
      </c>
    </row>
    <row r="25" ht="30" customHeight="1">
      <c r="A25" t="inlineStr">
        <is>
          <t>Measurement and governance</t>
        </is>
      </c>
      <c r="B25" s="25" t="inlineStr">
        <is>
          <t>What marketing reports to the board</t>
        </is>
      </c>
      <c r="C25" s="26" t="n">
        <v>5</v>
      </c>
      <c r="D25" s="26" t="n">
        <v>5</v>
      </c>
      <c r="E25" s="26" t="n">
        <v>1</v>
      </c>
      <c r="F25" s="27">
        <f>IF(AND(I25=1,B25&lt;&gt;"",C25&lt;&gt;"",D25&lt;&gt;"",E25&lt;&gt;""),C25*D25+E25,"")</f>
        <v/>
      </c>
      <c r="G25" s="22">
        <f>IF(F25="","",IF(F25&gt;=22,"Govern first",IF(F25&gt;=14,"Govern next","Spot-check")))</f>
        <v/>
      </c>
      <c r="H25" s="28" t="inlineStr">
        <is>
          <t>Human decides</t>
        </is>
      </c>
      <c r="I25" s="26" t="n">
        <v>1</v>
      </c>
      <c r="J25" s="29">
        <f>IF(F25="","",F25+D25/100+C25/1000+(1000-ROW())/10000000)</f>
        <v/>
      </c>
    </row>
    <row r="26" ht="30" customHeight="1">
      <c r="A26" t="inlineStr">
        <is>
          <t>Measurement and governance</t>
        </is>
      </c>
      <c r="B26" s="25" t="inlineStr">
        <is>
          <t>Which AI tools may access customer and prospect data</t>
        </is>
      </c>
      <c r="C26" s="26" t="n">
        <v>4</v>
      </c>
      <c r="D26" s="26" t="n">
        <v>5</v>
      </c>
      <c r="E26" s="26" t="n">
        <v>2</v>
      </c>
      <c r="F26" s="27">
        <f>IF(AND(I26=1,B26&lt;&gt;"",C26&lt;&gt;"",D26&lt;&gt;"",E26&lt;&gt;""),C26*D26+E26,"")</f>
        <v/>
      </c>
      <c r="G26" s="22">
        <f>IF(F26="","",IF(F26&gt;=22,"Govern first",IF(F26&gt;=14,"Govern next","Spot-check")))</f>
        <v/>
      </c>
      <c r="H26" s="28" t="inlineStr">
        <is>
          <t>Human decides</t>
        </is>
      </c>
      <c r="I26" s="26" t="n">
        <v>1</v>
      </c>
      <c r="J26" s="29">
        <f>IF(F26="","",F26+D26/100+C26/1000+(1000-ROW())/10000000)</f>
        <v/>
      </c>
    </row>
    <row r="27" ht="30" customHeight="1">
      <c r="A27" t="inlineStr">
        <is>
          <t>Measurement and governance</t>
        </is>
      </c>
      <c r="B27" s="25" t="inlineStr">
        <is>
          <t>How AI performance is judged</t>
        </is>
      </c>
      <c r="C27" s="26" t="n">
        <v>4</v>
      </c>
      <c r="D27" s="26" t="n">
        <v>3</v>
      </c>
      <c r="E27" s="26" t="n">
        <v>1</v>
      </c>
      <c r="F27" s="27">
        <f>IF(AND(I27=1,B27&lt;&gt;"",C27&lt;&gt;"",D27&lt;&gt;"",E27&lt;&gt;""),C27*D27+E27,"")</f>
        <v/>
      </c>
      <c r="G27" s="22">
        <f>IF(F27="","",IF(F27&gt;=22,"Govern first",IF(F27&gt;=14,"Govern next","Spot-check")))</f>
        <v/>
      </c>
      <c r="H27" s="28" t="inlineStr">
        <is>
          <t>AI recommends for approval</t>
        </is>
      </c>
      <c r="I27" s="26" t="n">
        <v>1</v>
      </c>
      <c r="J27" s="29">
        <f>IF(F27="","",F27+D27/100+C27/1000+(1000-ROW())/10000000)</f>
        <v/>
      </c>
    </row>
    <row r="28" ht="30" customHeight="1">
      <c r="A28" t="inlineStr">
        <is>
          <t>Measurement and governance</t>
        </is>
      </c>
      <c r="B28" s="25" t="inlineStr">
        <is>
          <t>When to give AI more authority, or take it back</t>
        </is>
      </c>
      <c r="C28" s="26" t="n">
        <v>4</v>
      </c>
      <c r="D28" s="26" t="n">
        <v>4</v>
      </c>
      <c r="E28" s="26" t="n">
        <v>2</v>
      </c>
      <c r="F28" s="27">
        <f>IF(AND(I28=1,B28&lt;&gt;"",C28&lt;&gt;"",D28&lt;&gt;"",E28&lt;&gt;""),C28*D28+E28,"")</f>
        <v/>
      </c>
      <c r="G28" s="22">
        <f>IF(F28="","",IF(F28&gt;=22,"Govern first",IF(F28&gt;=14,"Govern next","Spot-check")))</f>
        <v/>
      </c>
      <c r="H28" s="28" t="inlineStr">
        <is>
          <t>Human decides</t>
        </is>
      </c>
      <c r="I28" s="26" t="n">
        <v>1</v>
      </c>
      <c r="J28" s="29">
        <f>IF(F28="","",F28+D28/100+C28/1000+(1000-ROW())/10000000)</f>
        <v/>
      </c>
    </row>
    <row r="29" ht="30" customHeight="1">
      <c r="A29" t="inlineStr">
        <is>
          <t>Your decisions</t>
        </is>
      </c>
      <c r="B29" s="30" t="n"/>
      <c r="C29" s="26" t="n"/>
      <c r="D29" s="26" t="n"/>
      <c r="E29" s="26" t="n"/>
      <c r="F29" s="27">
        <f>IF(AND(I29=1,B29&lt;&gt;"",C29&lt;&gt;"",D29&lt;&gt;"",E29&lt;&gt;""),C29*D29+E29,"")</f>
        <v/>
      </c>
      <c r="G29" s="22">
        <f>IF(F29="","",IF(F29&gt;=22,"Govern first",IF(F29&gt;=14,"Govern next","Spot-check")))</f>
        <v/>
      </c>
      <c r="H29" s="28" t="inlineStr">
        <is>
          <t>AI recommends for approval</t>
        </is>
      </c>
      <c r="I29" s="26" t="n">
        <v>1</v>
      </c>
      <c r="J29" s="29">
        <f>IF(F29="","",F29+D29/100+C29/1000+(1000-ROW())/10000000)</f>
        <v/>
      </c>
    </row>
    <row r="30" ht="30" customHeight="1">
      <c r="A30" t="inlineStr">
        <is>
          <t>Your decisions</t>
        </is>
      </c>
      <c r="B30" s="30" t="n"/>
      <c r="C30" s="26" t="n"/>
      <c r="D30" s="26" t="n"/>
      <c r="E30" s="26" t="n"/>
      <c r="F30" s="27">
        <f>IF(AND(I30=1,B30&lt;&gt;"",C30&lt;&gt;"",D30&lt;&gt;"",E30&lt;&gt;""),C30*D30+E30,"")</f>
        <v/>
      </c>
      <c r="G30" s="22">
        <f>IF(F30="","",IF(F30&gt;=22,"Govern first",IF(F30&gt;=14,"Govern next","Spot-check")))</f>
        <v/>
      </c>
      <c r="H30" s="28" t="inlineStr">
        <is>
          <t>AI recommends for approval</t>
        </is>
      </c>
      <c r="I30" s="26" t="n">
        <v>1</v>
      </c>
      <c r="J30" s="29">
        <f>IF(F30="","",F30+D30/100+C30/1000+(1000-ROW())/10000000)</f>
        <v/>
      </c>
    </row>
    <row r="31" ht="30" customHeight="1">
      <c r="A31" t="inlineStr">
        <is>
          <t>Your decisions</t>
        </is>
      </c>
      <c r="B31" s="30" t="n"/>
      <c r="C31" s="26" t="n"/>
      <c r="D31" s="26" t="n"/>
      <c r="E31" s="26" t="n"/>
      <c r="F31" s="27">
        <f>IF(AND(I31=1,B31&lt;&gt;"",C31&lt;&gt;"",D31&lt;&gt;"",E31&lt;&gt;""),C31*D31+E31,"")</f>
        <v/>
      </c>
      <c r="G31" s="22">
        <f>IF(F31="","",IF(F31&gt;=22,"Govern first",IF(F31&gt;=14,"Govern next","Spot-check")))</f>
        <v/>
      </c>
      <c r="H31" s="28" t="inlineStr">
        <is>
          <t>AI recommends for approval</t>
        </is>
      </c>
      <c r="I31" s="26" t="n">
        <v>1</v>
      </c>
      <c r="J31" s="29">
        <f>IF(F31="","",F31+D31/100+C31/1000+(1000-ROW())/10000000)</f>
        <v/>
      </c>
    </row>
    <row r="32" ht="30" customHeight="1">
      <c r="A32" t="inlineStr">
        <is>
          <t>Your decisions</t>
        </is>
      </c>
      <c r="B32" s="30" t="n"/>
      <c r="C32" s="26" t="n"/>
      <c r="D32" s="26" t="n"/>
      <c r="E32" s="26" t="n"/>
      <c r="F32" s="27">
        <f>IF(AND(I32=1,B32&lt;&gt;"",C32&lt;&gt;"",D32&lt;&gt;"",E32&lt;&gt;""),C32*D32+E32,"")</f>
        <v/>
      </c>
      <c r="G32" s="22">
        <f>IF(F32="","",IF(F32&gt;=22,"Govern first",IF(F32&gt;=14,"Govern next","Spot-check")))</f>
        <v/>
      </c>
      <c r="H32" s="28" t="inlineStr">
        <is>
          <t>AI recommends for approval</t>
        </is>
      </c>
      <c r="I32" s="26" t="n">
        <v>1</v>
      </c>
      <c r="J32" s="29">
        <f>IF(F32="","",F32+D32/100+C32/1000+(1000-ROW())/10000000)</f>
        <v/>
      </c>
    </row>
    <row r="33" ht="30" customHeight="1">
      <c r="A33" t="inlineStr">
        <is>
          <t>Your decisions</t>
        </is>
      </c>
      <c r="B33" s="30" t="n"/>
      <c r="C33" s="26" t="n"/>
      <c r="D33" s="26" t="n"/>
      <c r="E33" s="26" t="n"/>
      <c r="F33" s="27">
        <f>IF(AND(I33=1,B33&lt;&gt;"",C33&lt;&gt;"",D33&lt;&gt;"",E33&lt;&gt;""),C33*D33+E33,"")</f>
        <v/>
      </c>
      <c r="G33" s="22">
        <f>IF(F33="","",IF(F33&gt;=22,"Govern first",IF(F33&gt;=14,"Govern next","Spot-check")))</f>
        <v/>
      </c>
      <c r="H33" s="28" t="inlineStr">
        <is>
          <t>AI recommends for approval</t>
        </is>
      </c>
      <c r="I33" s="26" t="n">
        <v>1</v>
      </c>
      <c r="J33" s="29">
        <f>IF(F33="","",F33+D33/100+C33/1000+(1000-ROW())/10000000)</f>
        <v/>
      </c>
    </row>
    <row r="34" ht="30" customHeight="1">
      <c r="A34" t="inlineStr">
        <is>
          <t>Your decisions</t>
        </is>
      </c>
      <c r="B34" s="30" t="n"/>
      <c r="C34" s="26" t="n"/>
      <c r="D34" s="26" t="n"/>
      <c r="E34" s="26" t="n"/>
      <c r="F34" s="27">
        <f>IF(AND(I34=1,B34&lt;&gt;"",C34&lt;&gt;"",D34&lt;&gt;"",E34&lt;&gt;""),C34*D34+E34,"")</f>
        <v/>
      </c>
      <c r="G34" s="22">
        <f>IF(F34="","",IF(F34&gt;=22,"Govern first",IF(F34&gt;=14,"Govern next","Spot-check")))</f>
        <v/>
      </c>
      <c r="H34" s="28" t="inlineStr">
        <is>
          <t>AI recommends for approval</t>
        </is>
      </c>
      <c r="I34" s="26" t="n">
        <v>1</v>
      </c>
      <c r="J34" s="29">
        <f>IF(F34="","",F34+D34/100+C34/1000+(1000-ROW())/10000000)</f>
        <v/>
      </c>
    </row>
    <row r="35" ht="30" customHeight="1">
      <c r="A35" t="inlineStr">
        <is>
          <t>Your decisions</t>
        </is>
      </c>
      <c r="B35" s="30" t="n"/>
      <c r="C35" s="26" t="n"/>
      <c r="D35" s="26" t="n"/>
      <c r="E35" s="26" t="n"/>
      <c r="F35" s="27">
        <f>IF(AND(I35=1,B35&lt;&gt;"",C35&lt;&gt;"",D35&lt;&gt;"",E35&lt;&gt;""),C35*D35+E35,"")</f>
        <v/>
      </c>
      <c r="G35" s="22">
        <f>IF(F35="","",IF(F35&gt;=22,"Govern first",IF(F35&gt;=14,"Govern next","Spot-check")))</f>
        <v/>
      </c>
      <c r="H35" s="28" t="inlineStr">
        <is>
          <t>AI recommends for approval</t>
        </is>
      </c>
      <c r="I35" s="26" t="n">
        <v>1</v>
      </c>
      <c r="J35" s="29">
        <f>IF(F35="","",F35+D35/100+C35/1000+(1000-ROW())/10000000)</f>
        <v/>
      </c>
    </row>
    <row r="36" ht="30" customHeight="1">
      <c r="A36" t="inlineStr">
        <is>
          <t>Your decisions</t>
        </is>
      </c>
      <c r="B36" s="30" t="n"/>
      <c r="C36" s="26" t="n"/>
      <c r="D36" s="26" t="n"/>
      <c r="E36" s="26" t="n"/>
      <c r="F36" s="27">
        <f>IF(AND(I36=1,B36&lt;&gt;"",C36&lt;&gt;"",D36&lt;&gt;"",E36&lt;&gt;""),C36*D36+E36,"")</f>
        <v/>
      </c>
      <c r="G36" s="22">
        <f>IF(F36="","",IF(F36&gt;=22,"Govern first",IF(F36&gt;=14,"Govern next","Spot-check")))</f>
        <v/>
      </c>
      <c r="H36" s="28" t="inlineStr">
        <is>
          <t>AI recommends for approval</t>
        </is>
      </c>
      <c r="I36" s="26" t="n">
        <v>1</v>
      </c>
      <c r="J36" s="29">
        <f>IF(F36="","",F36+D36/100+C36/1000+(1000-ROW())/10000000)</f>
        <v/>
      </c>
    </row>
    <row r="38" ht="34" customHeight="1">
      <c r="A38" s="24" t="inlineStr">
        <is>
          <t>Suggested scores are generalized for security marketing. Calibrating them with the people who make each decision is the working session I run with teams.  Work with Christine -&gt;</t>
        </is>
      </c>
    </row>
  </sheetData>
  <sheetProtection selectLockedCells="0" selectUnlockedCells="0" sheet="1" objects="0" insertRows="1" insertHyperlinks="1" autoFilter="0" scenarios="0" formatColumns="0" deleteColumns="1" insertColumns="1" pivotTables="1" deleteRows="1" formatCells="0" formatRows="0" sort="0" password="BBFB"/>
  <autoFilter ref="A4:I36"/>
  <mergeCells count="4">
    <mergeCell ref="A1:J1"/>
    <mergeCell ref="A38:I38"/>
    <mergeCell ref="A3:I3"/>
    <mergeCell ref="A2:J2"/>
  </mergeCells>
  <conditionalFormatting sqref="G5:G36">
    <cfRule type="cellIs" priority="1" operator="equal" dxfId="0">
      <formula>"Govern first"</formula>
    </cfRule>
  </conditionalFormatting>
  <dataValidations count="3">
    <dataValidation sqref="C5 C6 C7 C8 C9 C10 C11 C12 C13 C14 C15 C16 C17 C18 C19 C20 C21 C22 C23 C24 C25 C26 C27 C28 C29 C30 C31 C32 C33 C34 C35 C36 D5 D6 D7 D8 D9 D10 D11 D12 D13 D14 D15 D16 D17 D18 D19 D20 D21 D22 D23 D24 D25 D26 D27 D28 D29 D30 D31 D32 D33 D34 D35 D36 E5 E6 E7 E8 E9 E10 E11 E12 E13 E14 E15 E16 E17 E18 E19 E20 E21 E22 E23 E24 E25 E26 E27 E28 E29 E30 E31 E32 E33 E34 E35 E36" showDropDown="0" showInputMessage="0" showErrorMessage="1" allowBlank="1" error="Score from 1 to 5" type="whole" operator="between">
      <formula1>1</formula1>
      <formula2>5</formula2>
    </dataValidation>
    <dataValidation sqref="H5 H6 H7 H8 H9 H10 H11 H12 H13 H14 H15 H16 H17 H18 H19 H20 H21 H22 H23 H24 H25 H26 H27 H28 H29 H30 H31 H32 H33 H34 H35 H36" showDropDown="0" showInputMessage="0" showErrorMessage="0" allowBlank="1" type="list">
      <formula1>"Human decides,AI recommends for approval,AI acts within guardrails"</formula1>
    </dataValidation>
    <dataValidation sqref="I5 I6 I7 I8 I9 I10 I11 I12 I13 I14 I15 I16 I17 I18 I19 I20 I21 I22 I23 I24 I25 I26 I27 I28 I29 I30 I31 I32 I33 I34 I35 I36" showDropDown="0" showInputMessage="0" showErrorMessage="0" allowBlank="0" type="list">
      <formula1>"1,0"</formula1>
    </dataValidation>
  </dataValidations>
  <hyperlinks>
    <hyperlink xmlns:r="http://schemas.openxmlformats.org/officeDocument/2006/relationships" ref="A2" r:id="rId1"/>
    <hyperlink xmlns:r="http://schemas.openxmlformats.org/officeDocument/2006/relationships" ref="A38" r:id="rId2"/>
  </hyperlinks>
  <pageMargins left="0.75" right="0.75" top="1" bottom="1" header="0.5" footer="0.5"/>
  <pageSetup orientation="landscape" fitToHeight="0" fitToWidth="1"/>
  <headerFooter>
    <oddHeader>&amp;L&amp;BMarketing Decision Map by Christine Castro&amp;R&amp;D</oddHeader>
    <oddFooter>&amp;L&amp;8 Starting point. Finalize with Christine: christinecastro.com/work-with-me.html&amp;RPage &amp;P of &amp;N</oddFooter>
    <evenHeader/>
    <evenFooter/>
    <firstHeader/>
    <firstFooter/>
  </headerFooter>
</worksheet>
</file>

<file path=xl/worksheets/sheet5.xml><?xml version="1.0" encoding="utf-8"?>
<worksheet xmlns="http://schemas.openxmlformats.org/spreadsheetml/2006/main">
  <sheetPr>
    <tabColor rgb="001B6E76"/>
    <outlinePr summaryBelow="1" summaryRight="1"/>
    <pageSetUpPr fitToPage="1"/>
  </sheetPr>
  <dimension ref="A1:F21"/>
  <sheetViews>
    <sheetView showGridLines="0" workbookViewId="0">
      <pane ySplit="2" topLeftCell="A3" activePane="bottomLeft" state="frozen"/>
      <selection pane="bottomLeft" activeCell="A1" sqref="A1"/>
    </sheetView>
  </sheetViews>
  <sheetFormatPr baseColWidth="8" defaultRowHeight="15"/>
  <cols>
    <col width="7" customWidth="1" min="1" max="1"/>
    <col width="62" customWidth="1" min="2" max="2"/>
    <col width="10" customWidth="1" min="3" max="3"/>
    <col width="16" customWidth="1" min="4" max="4"/>
    <col width="30" customWidth="1" min="5" max="5"/>
    <col width="10" customWidth="1" min="6" max="6"/>
  </cols>
  <sheetData>
    <row r="1" ht="30" customHeight="1">
      <c r="A1" s="11" t="inlineStr">
        <is>
          <t>Your governance shortlist</t>
        </is>
      </c>
    </row>
    <row r="2" ht="18" customHeight="1">
      <c r="A2" s="12" t="inlineStr">
        <is>
          <t>Starting point from the Marketing Decision Map at christinecastro.com. Shaded cells hold the model and are locked. Finalize with Christine: christinecastro.com/work-with-me.html</t>
        </is>
      </c>
    </row>
    <row r="4" ht="28" customHeight="1">
      <c r="A4" s="13" t="inlineStr">
        <is>
          <t>Rank</t>
        </is>
      </c>
      <c r="B4" s="14" t="inlineStr">
        <is>
          <t>Decision</t>
        </is>
      </c>
      <c r="C4" s="14" t="inlineStr">
        <is>
          <t>Priority</t>
        </is>
      </c>
      <c r="D4" s="14" t="inlineStr">
        <is>
          <t>Tier</t>
        </is>
      </c>
      <c r="E4" s="14" t="inlineStr">
        <is>
          <t>AI role</t>
        </is>
      </c>
    </row>
    <row r="5" ht="30" customHeight="1">
      <c r="A5" s="31" t="n">
        <v>1</v>
      </c>
      <c r="B5" s="32">
        <f>IFERROR(INDEX('Decision Inventory'!$B$5:$B$36,MATCH(LARGE('Decision Inventory'!$J$5:$J$36,1),'Decision Inventory'!$J$5:$J$36,0)),"")</f>
        <v/>
      </c>
      <c r="C5" s="33">
        <f>IFERROR(INDEX('Decision Inventory'!$F$5:$F$36,MATCH(LARGE('Decision Inventory'!$J$5:$J$36,1),'Decision Inventory'!$J$5:$J$36,0)),"")</f>
        <v/>
      </c>
      <c r="D5" s="33">
        <f>IFERROR(INDEX('Decision Inventory'!$G$5:$G$36,MATCH(LARGE('Decision Inventory'!$J$5:$J$36,1),'Decision Inventory'!$J$5:$J$36,0)),"")</f>
        <v/>
      </c>
      <c r="E5" s="33">
        <f>IFERROR(INDEX('Decision Inventory'!$H$5:$H$36,MATCH(LARGE('Decision Inventory'!$J$5:$J$36,1),'Decision Inventory'!$J$5:$J$36,0)),"")</f>
        <v/>
      </c>
    </row>
    <row r="6" ht="30" customHeight="1">
      <c r="A6" s="31" t="n">
        <v>2</v>
      </c>
      <c r="B6" s="32">
        <f>IFERROR(INDEX('Decision Inventory'!$B$5:$B$36,MATCH(LARGE('Decision Inventory'!$J$5:$J$36,2),'Decision Inventory'!$J$5:$J$36,0)),"")</f>
        <v/>
      </c>
      <c r="C6" s="33">
        <f>IFERROR(INDEX('Decision Inventory'!$F$5:$F$36,MATCH(LARGE('Decision Inventory'!$J$5:$J$36,2),'Decision Inventory'!$J$5:$J$36,0)),"")</f>
        <v/>
      </c>
      <c r="D6" s="33">
        <f>IFERROR(INDEX('Decision Inventory'!$G$5:$G$36,MATCH(LARGE('Decision Inventory'!$J$5:$J$36,2),'Decision Inventory'!$J$5:$J$36,0)),"")</f>
        <v/>
      </c>
      <c r="E6" s="33">
        <f>IFERROR(INDEX('Decision Inventory'!$H$5:$H$36,MATCH(LARGE('Decision Inventory'!$J$5:$J$36,2),'Decision Inventory'!$J$5:$J$36,0)),"")</f>
        <v/>
      </c>
    </row>
    <row r="7" ht="30" customHeight="1">
      <c r="A7" s="31" t="n">
        <v>3</v>
      </c>
      <c r="B7" s="32">
        <f>IFERROR(INDEX('Decision Inventory'!$B$5:$B$36,MATCH(LARGE('Decision Inventory'!$J$5:$J$36,3),'Decision Inventory'!$J$5:$J$36,0)),"")</f>
        <v/>
      </c>
      <c r="C7" s="33">
        <f>IFERROR(INDEX('Decision Inventory'!$F$5:$F$36,MATCH(LARGE('Decision Inventory'!$J$5:$J$36,3),'Decision Inventory'!$J$5:$J$36,0)),"")</f>
        <v/>
      </c>
      <c r="D7" s="33">
        <f>IFERROR(INDEX('Decision Inventory'!$G$5:$G$36,MATCH(LARGE('Decision Inventory'!$J$5:$J$36,3),'Decision Inventory'!$J$5:$J$36,0)),"")</f>
        <v/>
      </c>
      <c r="E7" s="33">
        <f>IFERROR(INDEX('Decision Inventory'!$H$5:$H$36,MATCH(LARGE('Decision Inventory'!$J$5:$J$36,3),'Decision Inventory'!$J$5:$J$36,0)),"")</f>
        <v/>
      </c>
    </row>
    <row r="8" ht="30" customHeight="1">
      <c r="A8" s="31" t="n">
        <v>4</v>
      </c>
      <c r="B8" s="32">
        <f>IFERROR(INDEX('Decision Inventory'!$B$5:$B$36,MATCH(LARGE('Decision Inventory'!$J$5:$J$36,4),'Decision Inventory'!$J$5:$J$36,0)),"")</f>
        <v/>
      </c>
      <c r="C8" s="33">
        <f>IFERROR(INDEX('Decision Inventory'!$F$5:$F$36,MATCH(LARGE('Decision Inventory'!$J$5:$J$36,4),'Decision Inventory'!$J$5:$J$36,0)),"")</f>
        <v/>
      </c>
      <c r="D8" s="33">
        <f>IFERROR(INDEX('Decision Inventory'!$G$5:$G$36,MATCH(LARGE('Decision Inventory'!$J$5:$J$36,4),'Decision Inventory'!$J$5:$J$36,0)),"")</f>
        <v/>
      </c>
      <c r="E8" s="33">
        <f>IFERROR(INDEX('Decision Inventory'!$H$5:$H$36,MATCH(LARGE('Decision Inventory'!$J$5:$J$36,4),'Decision Inventory'!$J$5:$J$36,0)),"")</f>
        <v/>
      </c>
    </row>
    <row r="9" ht="30" customHeight="1">
      <c r="A9" s="31" t="n">
        <v>5</v>
      </c>
      <c r="B9" s="32">
        <f>IFERROR(INDEX('Decision Inventory'!$B$5:$B$36,MATCH(LARGE('Decision Inventory'!$J$5:$J$36,5),'Decision Inventory'!$J$5:$J$36,0)),"")</f>
        <v/>
      </c>
      <c r="C9" s="33">
        <f>IFERROR(INDEX('Decision Inventory'!$F$5:$F$36,MATCH(LARGE('Decision Inventory'!$J$5:$J$36,5),'Decision Inventory'!$J$5:$J$36,0)),"")</f>
        <v/>
      </c>
      <c r="D9" s="33">
        <f>IFERROR(INDEX('Decision Inventory'!$G$5:$G$36,MATCH(LARGE('Decision Inventory'!$J$5:$J$36,5),'Decision Inventory'!$J$5:$J$36,0)),"")</f>
        <v/>
      </c>
      <c r="E9" s="33">
        <f>IFERROR(INDEX('Decision Inventory'!$H$5:$H$36,MATCH(LARGE('Decision Inventory'!$J$5:$J$36,5),'Decision Inventory'!$J$5:$J$36,0)),"")</f>
        <v/>
      </c>
    </row>
    <row r="10" ht="30" customHeight="1">
      <c r="A10" t="n">
        <v>6</v>
      </c>
      <c r="B10" s="34">
        <f>IFERROR(INDEX('Decision Inventory'!$B$5:$B$36,MATCH(LARGE('Decision Inventory'!$J$5:$J$36,6),'Decision Inventory'!$J$5:$J$36,0)),"")</f>
        <v/>
      </c>
      <c r="C10" s="35">
        <f>IFERROR(INDEX('Decision Inventory'!$F$5:$F$36,MATCH(LARGE('Decision Inventory'!$J$5:$J$36,6),'Decision Inventory'!$J$5:$J$36,0)),"")</f>
        <v/>
      </c>
      <c r="D10" s="35">
        <f>IFERROR(INDEX('Decision Inventory'!$G$5:$G$36,MATCH(LARGE('Decision Inventory'!$J$5:$J$36,6),'Decision Inventory'!$J$5:$J$36,0)),"")</f>
        <v/>
      </c>
      <c r="E10" s="35">
        <f>IFERROR(INDEX('Decision Inventory'!$H$5:$H$36,MATCH(LARGE('Decision Inventory'!$J$5:$J$36,6),'Decision Inventory'!$J$5:$J$36,0)),"")</f>
        <v/>
      </c>
    </row>
    <row r="11" ht="30" customHeight="1">
      <c r="A11" t="n">
        <v>7</v>
      </c>
      <c r="B11" s="34">
        <f>IFERROR(INDEX('Decision Inventory'!$B$5:$B$36,MATCH(LARGE('Decision Inventory'!$J$5:$J$36,7),'Decision Inventory'!$J$5:$J$36,0)),"")</f>
        <v/>
      </c>
      <c r="C11" s="35">
        <f>IFERROR(INDEX('Decision Inventory'!$F$5:$F$36,MATCH(LARGE('Decision Inventory'!$J$5:$J$36,7),'Decision Inventory'!$J$5:$J$36,0)),"")</f>
        <v/>
      </c>
      <c r="D11" s="35">
        <f>IFERROR(INDEX('Decision Inventory'!$G$5:$G$36,MATCH(LARGE('Decision Inventory'!$J$5:$J$36,7),'Decision Inventory'!$J$5:$J$36,0)),"")</f>
        <v/>
      </c>
      <c r="E11" s="35">
        <f>IFERROR(INDEX('Decision Inventory'!$H$5:$H$36,MATCH(LARGE('Decision Inventory'!$J$5:$J$36,7),'Decision Inventory'!$J$5:$J$36,0)),"")</f>
        <v/>
      </c>
    </row>
    <row r="12" ht="30" customHeight="1">
      <c r="A12" t="n">
        <v>8</v>
      </c>
      <c r="B12" s="34">
        <f>IFERROR(INDEX('Decision Inventory'!$B$5:$B$36,MATCH(LARGE('Decision Inventory'!$J$5:$J$36,8),'Decision Inventory'!$J$5:$J$36,0)),"")</f>
        <v/>
      </c>
      <c r="C12" s="35">
        <f>IFERROR(INDEX('Decision Inventory'!$F$5:$F$36,MATCH(LARGE('Decision Inventory'!$J$5:$J$36,8),'Decision Inventory'!$J$5:$J$36,0)),"")</f>
        <v/>
      </c>
      <c r="D12" s="35">
        <f>IFERROR(INDEX('Decision Inventory'!$G$5:$G$36,MATCH(LARGE('Decision Inventory'!$J$5:$J$36,8),'Decision Inventory'!$J$5:$J$36,0)),"")</f>
        <v/>
      </c>
      <c r="E12" s="35">
        <f>IFERROR(INDEX('Decision Inventory'!$H$5:$H$36,MATCH(LARGE('Decision Inventory'!$J$5:$J$36,8),'Decision Inventory'!$J$5:$J$36,0)),"")</f>
        <v/>
      </c>
    </row>
    <row r="13" ht="30" customHeight="1">
      <c r="A13" t="n">
        <v>9</v>
      </c>
      <c r="B13" s="34">
        <f>IFERROR(INDEX('Decision Inventory'!$B$5:$B$36,MATCH(LARGE('Decision Inventory'!$J$5:$J$36,9),'Decision Inventory'!$J$5:$J$36,0)),"")</f>
        <v/>
      </c>
      <c r="C13" s="35">
        <f>IFERROR(INDEX('Decision Inventory'!$F$5:$F$36,MATCH(LARGE('Decision Inventory'!$J$5:$J$36,9),'Decision Inventory'!$J$5:$J$36,0)),"")</f>
        <v/>
      </c>
      <c r="D13" s="35">
        <f>IFERROR(INDEX('Decision Inventory'!$G$5:$G$36,MATCH(LARGE('Decision Inventory'!$J$5:$J$36,9),'Decision Inventory'!$J$5:$J$36,0)),"")</f>
        <v/>
      </c>
      <c r="E13" s="35">
        <f>IFERROR(INDEX('Decision Inventory'!$H$5:$H$36,MATCH(LARGE('Decision Inventory'!$J$5:$J$36,9),'Decision Inventory'!$J$5:$J$36,0)),"")</f>
        <v/>
      </c>
    </row>
    <row r="14" ht="30" customHeight="1">
      <c r="A14" t="n">
        <v>10</v>
      </c>
      <c r="B14" s="34">
        <f>IFERROR(INDEX('Decision Inventory'!$B$5:$B$36,MATCH(LARGE('Decision Inventory'!$J$5:$J$36,10),'Decision Inventory'!$J$5:$J$36,0)),"")</f>
        <v/>
      </c>
      <c r="C14" s="35">
        <f>IFERROR(INDEX('Decision Inventory'!$F$5:$F$36,MATCH(LARGE('Decision Inventory'!$J$5:$J$36,10),'Decision Inventory'!$J$5:$J$36,0)),"")</f>
        <v/>
      </c>
      <c r="D14" s="35">
        <f>IFERROR(INDEX('Decision Inventory'!$G$5:$G$36,MATCH(LARGE('Decision Inventory'!$J$5:$J$36,10),'Decision Inventory'!$J$5:$J$36,0)),"")</f>
        <v/>
      </c>
      <c r="E14" s="35">
        <f>IFERROR(INDEX('Decision Inventory'!$H$5:$H$36,MATCH(LARGE('Decision Inventory'!$J$5:$J$36,10),'Decision Inventory'!$J$5:$J$36,0)),"")</f>
        <v/>
      </c>
    </row>
    <row r="16">
      <c r="B16" s="21" t="inlineStr">
        <is>
          <t>Counts across the decisions in use</t>
        </is>
      </c>
    </row>
    <row r="17">
      <c r="B17" t="inlineStr">
        <is>
          <t>Govern first</t>
        </is>
      </c>
      <c r="C17" s="22">
        <f>COUNTIF('Decision Inventory'!$G$5:$G$36,"Govern first")</f>
        <v/>
      </c>
    </row>
    <row r="18">
      <c r="B18" t="inlineStr">
        <is>
          <t>Govern next</t>
        </is>
      </c>
      <c r="C18" s="22">
        <f>COUNTIF('Decision Inventory'!$G$5:$G$36,"Govern next")</f>
        <v/>
      </c>
    </row>
    <row r="19">
      <c r="B19" t="inlineStr">
        <is>
          <t>Spot-check</t>
        </is>
      </c>
      <c r="C19" s="22">
        <f>COUNTIF('Decision Inventory'!$G$5:$G$36,"Spot-check")</f>
        <v/>
      </c>
    </row>
    <row r="21" ht="34" customHeight="1">
      <c r="A21" s="24" t="inlineStr">
        <is>
          <t>The shortlist ranks by priority, then risk, then value. Which five to govern first is a judgment call the scores inform, not one they make.  Work with Christine -&gt;</t>
        </is>
      </c>
    </row>
  </sheetData>
  <sheetProtection selectLockedCells="0" selectUnlockedCells="0" sheet="1" objects="0" insertRows="1" insertHyperlinks="1" autoFilter="0" scenarios="0" formatColumns="0" deleteColumns="1" insertColumns="1" pivotTables="1" deleteRows="1" formatCells="0" formatRows="0" sort="0" password="BBFB"/>
  <mergeCells count="3">
    <mergeCell ref="A21:E21"/>
    <mergeCell ref="A2:F2"/>
    <mergeCell ref="A1:F1"/>
  </mergeCells>
  <hyperlinks>
    <hyperlink xmlns:r="http://schemas.openxmlformats.org/officeDocument/2006/relationships" ref="A2" r:id="rId1"/>
    <hyperlink xmlns:r="http://schemas.openxmlformats.org/officeDocument/2006/relationships" ref="A21" r:id="rId2"/>
  </hyperlinks>
  <pageMargins left="0.75" right="0.75" top="1" bottom="1" header="0.5" footer="0.5"/>
  <pageSetup orientation="landscape" fitToHeight="0" fitToWidth="1"/>
  <headerFooter>
    <oddHeader>&amp;L&amp;BMarketing Decision Map by Christine Castro&amp;R&amp;D</oddHeader>
    <oddFooter>&amp;L&amp;8 Starting point. Finalize with Christine: christinecastro.com/work-with-me.html&amp;RPage &amp;P of &amp;N</oddFooter>
    <evenHeader/>
    <evenFooter/>
    <firstHeader/>
    <firstFooter/>
  </headerFooter>
</worksheet>
</file>

<file path=xl/worksheets/sheet6.xml><?xml version="1.0" encoding="utf-8"?>
<worksheet xmlns="http://schemas.openxmlformats.org/spreadsheetml/2006/main">
  <sheetPr>
    <tabColor rgb="001B6E76"/>
    <outlinePr summaryBelow="1" summaryRight="1"/>
    <pageSetUpPr fitToPage="1"/>
  </sheetPr>
  <dimension ref="A1:J3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34" customWidth="1" min="2" max="2"/>
    <col width="34" customWidth="1" min="3" max="3"/>
    <col width="34" customWidth="1" min="4" max="4"/>
    <col width="34" customWidth="1" min="5" max="5"/>
    <col width="34" customWidth="1" min="6" max="6"/>
    <col width="34" customWidth="1" min="7" max="7"/>
    <col width="34" customWidth="1" min="8" max="8"/>
    <col width="34" customWidth="1" min="9" max="9"/>
  </cols>
  <sheetData>
    <row r="1" ht="30" customHeight="1">
      <c r="A1" s="11" t="inlineStr">
        <is>
          <t>Card library: a draft card for every decision</t>
        </is>
      </c>
    </row>
    <row r="2" ht="18" customHeight="1">
      <c r="A2" s="12" t="inlineStr">
        <is>
          <t>Starting point from the Marketing Decision Map at christinecastro.com. Shaded cells hold the model and are locked. Finalize with Christine: christinecastro.com/work-with-me.html</t>
        </is>
      </c>
    </row>
    <row r="3" ht="24" customHeight="1">
      <c r="A3" s="10" t="inlineStr">
        <is>
          <t>Edit any card here. The Decision Cards tab shows whichever decisions are in your top five right now. Rows for your own decisions follow the same order as the Decision Inventory.</t>
        </is>
      </c>
    </row>
    <row r="4" ht="28" customHeight="1">
      <c r="A4" s="13" t="inlineStr">
        <is>
          <t>Decision</t>
        </is>
      </c>
      <c r="B4" s="14" t="inlineStr">
        <is>
          <t>Owner</t>
        </is>
      </c>
      <c r="C4" s="14" t="inlineStr">
        <is>
          <t>Consulted</t>
        </is>
      </c>
      <c r="D4" s="14" t="inlineStr">
        <is>
          <t>Inputs</t>
        </is>
      </c>
      <c r="E4" s="14" t="inlineStr">
        <is>
          <t>What AI may do</t>
        </is>
      </c>
      <c r="F4" s="14" t="inlineStr">
        <is>
          <t>What stays human</t>
        </is>
      </c>
      <c r="G4" s="14" t="inlineStr">
        <is>
          <t>Approval gate</t>
        </is>
      </c>
      <c r="H4" s="14" t="inlineStr">
        <is>
          <t>Never</t>
        </is>
      </c>
      <c r="I4" s="14" t="inlineStr">
        <is>
          <t>How you know it worked</t>
        </is>
      </c>
    </row>
    <row r="5" ht="64" customHeight="1">
      <c r="A5" s="36">
        <f>'Decision Inventory'!B5</f>
        <v/>
      </c>
      <c r="B5" s="37" t="inlineStr">
        <is>
          <t>CMO</t>
        </is>
      </c>
      <c r="C5" s="37" t="inlineStr">
        <is>
          <t>Product marketing, sales leadership, two or three customers</t>
        </is>
      </c>
      <c r="D5" s="37" t="inlineStr">
        <is>
          <t>Win and loss notes by role, who signs vs who champions, deal size by entry point, sales cycle by entry point</t>
        </is>
      </c>
      <c r="E5" s="37" t="inlineStr">
        <is>
          <t>Summarize win/loss notes and call transcripts by buyer role; draft message variants for each buyer</t>
        </is>
      </c>
      <c r="F5" s="37" t="inlineStr">
        <is>
          <t>The choice of lead buyer and the trade-off it makes for the other buyer</t>
        </is>
      </c>
      <c r="G5" s="37" t="inlineStr">
        <is>
          <t>CMO decides with the CRO; revisit twice a year or after a category shift</t>
        </is>
      </c>
      <c r="H5" s="37" t="inlineStr">
        <is>
          <t>Ship separate practitioner and CISO messaging that contradict each other on what the product does</t>
        </is>
      </c>
      <c r="I5" s="37" t="inlineStr">
        <is>
          <t>Stage 1 to 2 conversion and sales cycle by entry persona</t>
        </is>
      </c>
    </row>
    <row r="6" ht="64" customHeight="1">
      <c r="A6" s="36">
        <f>'Decision Inventory'!B6</f>
        <v/>
      </c>
      <c r="B6" s="37" t="inlineStr">
        <is>
          <t>CMO with CEO</t>
        </is>
      </c>
      <c r="C6" s="37" t="inlineStr">
        <is>
          <t>CRO, product, finance</t>
        </is>
      </c>
      <c r="D6" s="37" t="inlineStr">
        <is>
          <t>Win rate, ACV and cycle by segment, compliance drivers by vertical, product fit gaps</t>
        </is>
      </c>
      <c r="E6" s="37" t="inlineStr">
        <is>
          <t>Cut CRM data by segment and flag where win rate and ACV diverge</t>
        </is>
      </c>
      <c r="F6" s="37" t="inlineStr">
        <is>
          <t>Which segments to say no to this half</t>
        </is>
      </c>
      <c r="G6" s="37" t="inlineStr">
        <is>
          <t>Agreed at the leadership offsite and written into the plan of record</t>
        </is>
      </c>
      <c r="H6" s="37" t="inlineStr">
        <is>
          <t>Add a vertical because one large logo asked for it</t>
        </is>
      </c>
      <c r="I6" s="37" t="inlineStr">
        <is>
          <t>Pipeline and win rate in priority segments vs the rest</t>
        </is>
      </c>
    </row>
    <row r="7" ht="64" customHeight="1">
      <c r="A7" s="36">
        <f>'Decision Inventory'!B7</f>
        <v/>
      </c>
      <c r="B7" s="37" t="inlineStr">
        <is>
          <t>Demand gen lead</t>
        </is>
      </c>
      <c r="C7" s="37" t="inlineStr">
        <is>
          <t>Sales leadership, account executives</t>
        </is>
      </c>
      <c r="D7" s="37" t="inlineStr">
        <is>
          <t>ICP fit score, intent signals, open opportunities, executive relationships</t>
        </is>
      </c>
      <c r="E7" s="37" t="inlineStr">
        <is>
          <t>Score and rank accounts on fit and signal; draft account research briefs and page drafts</t>
        </is>
      </c>
      <c r="F7" s="37" t="inlineStr">
        <is>
          <t>The final Tier 1 list and anything that names an account in public</t>
        </is>
      </c>
      <c r="G7" s="37" t="inlineStr">
        <is>
          <t>Tier 1 list reviewed with sales monthly</t>
        </is>
      </c>
      <c r="H7" s="37" t="inlineStr">
        <is>
          <t>Publish an account page or reference that names a prospect without approval</t>
        </is>
      </c>
      <c r="I7" s="37" t="inlineStr">
        <is>
          <t>Meetings and pipeline per Tier 1 account vs Tier 2</t>
        </is>
      </c>
    </row>
    <row r="8" ht="64" customHeight="1">
      <c r="A8" s="36">
        <f>'Decision Inventory'!B8</f>
        <v/>
      </c>
      <c r="B8" s="37" t="inlineStr">
        <is>
          <t>Demand gen lead</t>
        </is>
      </c>
      <c r="C8" s="37" t="inlineStr">
        <is>
          <t>RevOps, SDR leadership</t>
        </is>
      </c>
      <c r="D8" s="37" t="inlineStr">
        <is>
          <t>Signal sources (hiring, funding, site visits, content engagement), historical signal-to-meeting rates</t>
        </is>
      </c>
      <c r="E8" s="37" t="inlineStr">
        <is>
          <t>Watch signals, score them, and route alerts to the owner with context</t>
        </is>
      </c>
      <c r="F8" s="37" t="inlineStr">
        <is>
          <t>Which signal types count, and the threshold that triggers a person to act</t>
        </is>
      </c>
      <c r="G8" s="37" t="inlineStr">
        <is>
          <t>Signal rules reviewed quarterly against meetings booked</t>
        </is>
      </c>
      <c r="H8" s="37" t="inlineStr">
        <is>
          <t>Treat a single site visit as a buying signal for a cold sequence</t>
        </is>
      </c>
      <c r="I8" s="37" t="inlineStr">
        <is>
          <t>Signal to meeting rate, by signal type</t>
        </is>
      </c>
    </row>
    <row r="9" ht="64" customHeight="1">
      <c r="A9" s="36">
        <f>'Decision Inventory'!B9</f>
        <v/>
      </c>
      <c r="B9" s="37" t="inlineStr">
        <is>
          <t>CMO</t>
        </is>
      </c>
      <c r="C9" s="37" t="inlineStr">
        <is>
          <t>CEO, product, analyst relations</t>
        </is>
      </c>
      <c r="D9" s="37" t="inlineStr">
        <is>
          <t>Analyst coverage, how buyers search and budget for the problem, competitor placement</t>
        </is>
      </c>
      <c r="E9" s="37" t="inlineStr">
        <is>
          <t>Summarize analyst research and how answer engines describe the category today</t>
        </is>
      </c>
      <c r="F9" s="37" t="inlineStr">
        <is>
          <t>The category bet and the language the company commits to</t>
        </is>
      </c>
      <c r="G9" s="37" t="inlineStr">
        <is>
          <t>CEO and CMO decision, documented with the reasoning</t>
        </is>
      </c>
      <c r="H9" s="37" t="inlineStr">
        <is>
          <t>Change category language in the field before the website, deck and sales training change</t>
        </is>
      </c>
      <c r="I9" s="37" t="inlineStr">
        <is>
          <t>Share of answer and shortlists in the chosen category</t>
        </is>
      </c>
    </row>
    <row r="10" ht="64" customHeight="1">
      <c r="A10" s="36">
        <f>'Decision Inventory'!B10</f>
        <v/>
      </c>
      <c r="B10" s="37" t="inlineStr">
        <is>
          <t>Product marketing lead</t>
        </is>
      </c>
      <c r="C10" s="37" t="inlineStr">
        <is>
          <t>Legal, product, sales engineering</t>
        </is>
      </c>
      <c r="D10" s="37" t="inlineStr">
        <is>
          <t>Test results, customer evidence, competitor documentation, legal review</t>
        </is>
      </c>
      <c r="E10" s="37" t="inlineStr">
        <is>
          <t>Draft comparison pages and battlecards from approved claims only</t>
        </is>
      </c>
      <c r="F10" s="37" t="inlineStr">
        <is>
          <t>Which claims are approved, and the evidence each one rests on</t>
        </is>
      </c>
      <c r="G10" s="37" t="inlineStr">
        <is>
          <t>Every new claim approved by product marketing and legal before use</t>
        </is>
      </c>
      <c r="H10" s="37" t="inlineStr">
        <is>
          <t>Let AI invent a feature gap, a benchmark or a customer outcome</t>
        </is>
      </c>
      <c r="I10" s="37" t="inlineStr">
        <is>
          <t>Win rate in head-to-head deals; zero retracted claims</t>
        </is>
      </c>
    </row>
    <row r="11" ht="64" customHeight="1">
      <c r="A11" s="36">
        <f>'Decision Inventory'!B11</f>
        <v/>
      </c>
      <c r="B11" s="37" t="inlineStr">
        <is>
          <t>CEO and CMO</t>
        </is>
      </c>
      <c r="C11" s="37" t="inlineStr">
        <is>
          <t>Board, product, analyst relations</t>
        </is>
      </c>
      <c r="D11" s="37" t="inlineStr">
        <is>
          <t>Buyer language, search demand, analyst appetite, funding runway to educate a market</t>
        </is>
      </c>
      <c r="E11" s="37" t="inlineStr">
        <is>
          <t>Test names against search and answer engine results; draft the category narrative</t>
        </is>
      </c>
      <c r="F11" s="37" t="inlineStr">
        <is>
          <t>The decision to create a category and the budget to sustain it</t>
        </is>
      </c>
      <c r="G11" s="37" t="inlineStr">
        <is>
          <t>Board-level discussion</t>
        </is>
      </c>
      <c r="H11" s="37" t="inlineStr">
        <is>
          <t>Announce a category the product cannot yet defend in a POC</t>
        </is>
      </c>
      <c r="I11" s="37" t="inlineStr">
        <is>
          <t>Category term adoption by analysts, press and prospects</t>
        </is>
      </c>
    </row>
    <row r="12" ht="64" customHeight="1">
      <c r="A12" s="36">
        <f>'Decision Inventory'!B12</f>
        <v/>
      </c>
      <c r="B12" s="37" t="inlineStr">
        <is>
          <t>Product marketing lead</t>
        </is>
      </c>
      <c r="C12" s="37" t="inlineStr">
        <is>
          <t>Sales engineering, product</t>
        </is>
      </c>
      <c r="D12" s="37" t="inlineStr">
        <is>
          <t>Integration map, where buyers think the overlap is, POC objections</t>
        </is>
      </c>
      <c r="E12" s="37" t="inlineStr">
        <is>
          <t>Draft integration and adjacency language for review</t>
        </is>
      </c>
      <c r="F12" s="37" t="inlineStr">
        <is>
          <t>Where the product's boundaries are drawn</t>
        </is>
      </c>
      <c r="G12" s="37" t="inlineStr">
        <is>
          <t>Product marketing approves; reviewed each major release</t>
        </is>
      </c>
      <c r="H12" s="37" t="inlineStr">
        <is>
          <t>Position against a tool the customer already relies on without a migration story</t>
        </is>
      </c>
      <c r="I12" s="37" t="inlineStr">
        <is>
          <t>Fewer 'we already have X' losses</t>
        </is>
      </c>
    </row>
    <row r="13" ht="64" customHeight="1">
      <c r="A13" s="36">
        <f>'Decision Inventory'!B13</f>
        <v/>
      </c>
      <c r="B13" s="37" t="inlineStr">
        <is>
          <t>CMO with research lead</t>
        </is>
      </c>
      <c r="C13" s="37" t="inlineStr">
        <is>
          <t>Legal, research team, affected vendors where disclosure applies</t>
        </is>
      </c>
      <c r="D13" s="37" t="inlineStr">
        <is>
          <t>Findings, disclosure status, customer data involved, news cycle</t>
        </is>
      </c>
      <c r="E13" s="37" t="inlineStr">
        <is>
          <t>Draft the write-up, summaries and social posts from the approved findings</t>
        </is>
      </c>
      <c r="F13" s="37" t="inlineStr">
        <is>
          <t>Publication timing, disclosure, attribution and anything naming a victim or actor</t>
        </is>
      </c>
      <c r="G13" s="37" t="inlineStr">
        <is>
          <t>Research lead, legal and CMO sign-off before anything goes out</t>
        </is>
      </c>
      <c r="H13" s="37" t="inlineStr">
        <is>
          <t>Publish before coordinated disclosure, or let AI add claims the research does not support</t>
        </is>
      </c>
      <c r="I13" s="37" t="inlineStr">
        <is>
          <t>Earned media, inbound from research, zero corrections</t>
        </is>
      </c>
    </row>
    <row r="14" ht="64" customHeight="1">
      <c r="A14" s="36">
        <f>'Decision Inventory'!B14</f>
        <v/>
      </c>
      <c r="B14" s="37" t="inlineStr">
        <is>
          <t>Content lead</t>
        </is>
      </c>
      <c r="C14" s="37" t="inlineStr">
        <is>
          <t>Product marketing, subject matter experts</t>
        </is>
      </c>
      <c r="D14" s="37" t="inlineStr">
        <is>
          <t>Content types, approved claims library, voice guide, past error rate</t>
        </is>
      </c>
      <c r="E14" s="37" t="inlineStr">
        <is>
          <t>Publish low-risk formats (event recaps, social reshares of approved content) within the claims library</t>
        </is>
      </c>
      <c r="F14" s="37" t="inlineStr">
        <is>
          <t>Anything technical, anything with a number, anything naming a customer</t>
        </is>
      </c>
      <c r="G14" s="37" t="inlineStr">
        <is>
          <t>Written content policy by format; weekly sample review</t>
        </is>
      </c>
      <c r="H14" s="37" t="inlineStr">
        <is>
          <t>Publish technical content no practitioner has read</t>
        </is>
      </c>
      <c r="I14" s="37" t="inlineStr">
        <is>
          <t>Output per week and error rate found in review</t>
        </is>
      </c>
    </row>
    <row r="15" ht="64" customHeight="1">
      <c r="A15" s="36">
        <f>'Decision Inventory'!B15</f>
        <v/>
      </c>
      <c r="B15" s="37" t="inlineStr">
        <is>
          <t>Customer marketing</t>
        </is>
      </c>
      <c r="C15" s="37" t="inlineStr">
        <is>
          <t>Customer success, legal</t>
        </is>
      </c>
      <c r="D15" s="37" t="inlineStr">
        <is>
          <t>Contract terms, written approvals, reference readiness</t>
        </is>
      </c>
      <c r="E15" s="37" t="inlineStr">
        <is>
          <t>Draft case studies from call transcripts for customer review</t>
        </is>
      </c>
      <c r="F15" s="37" t="inlineStr">
        <is>
          <t>Any public use of a customer name, and what the customer approves</t>
        </is>
      </c>
      <c r="G15" s="37" t="inlineStr">
        <is>
          <t>Written customer approval on file before use</t>
        </is>
      </c>
      <c r="H15" s="37" t="inlineStr">
        <is>
          <t>Use a logo because the customer is happy; security buyers often cannot be named</t>
        </is>
      </c>
      <c r="I15" s="37" t="inlineStr">
        <is>
          <t>Approved references per segment</t>
        </is>
      </c>
    </row>
    <row r="16" ht="64" customHeight="1">
      <c r="A16" s="36">
        <f>'Decision Inventory'!B16</f>
        <v/>
      </c>
      <c r="B16" s="37" t="inlineStr">
        <is>
          <t>CMO</t>
        </is>
      </c>
      <c r="C16" s="37" t="inlineStr">
        <is>
          <t>CEO, CFO</t>
        </is>
      </c>
      <c r="D16" s="37" t="inlineStr">
        <is>
          <t>Revenue target, funnel math, stage benchmarks, last year's actuals</t>
        </is>
      </c>
      <c r="E16" s="37" t="inlineStr">
        <is>
          <t>Build the funnel model and scenarios from the revenue target</t>
        </is>
      </c>
      <c r="F16" s="37" t="inlineStr">
        <is>
          <t>The split and the bets it funds</t>
        </is>
      </c>
      <c r="G16" s="37" t="inlineStr">
        <is>
          <t>CFO and CEO approval in planning</t>
        </is>
      </c>
      <c r="H16" s="37" t="inlineStr">
        <is>
          <t>Start from last year's number instead of the revenue target</t>
        </is>
      </c>
      <c r="I16" s="37" t="inlineStr">
        <is>
          <t>Pipeline per dollar by program; budget released from open funds with a reason</t>
        </is>
      </c>
    </row>
    <row r="17" ht="64" customHeight="1">
      <c r="A17" s="36">
        <f>'Decision Inventory'!B17</f>
        <v/>
      </c>
      <c r="B17" s="37" t="inlineStr">
        <is>
          <t>Field marketing lead</t>
        </is>
      </c>
      <c r="C17" s="37" t="inlineStr">
        <is>
          <t>Sales leadership, CMO</t>
        </is>
      </c>
      <c r="D17" s="37" t="inlineStr">
        <is>
          <t>Attendee fit, past results, cost per meeting, contract deadlines (booth space is signed months ahead)</t>
        </is>
      </c>
      <c r="E17" s="37" t="inlineStr">
        <is>
          <t>Score events against the ICP and forecast cost per meeting</t>
        </is>
      </c>
      <c r="F17" s="37" t="inlineStr">
        <is>
          <t>Contract commitments and the yearly event portfolio</t>
        </is>
      </c>
      <c r="G17" s="37" t="inlineStr">
        <is>
          <t>Any sponsorship over a set amount needs CMO sign-off</t>
        </is>
      </c>
      <c r="H17" s="37" t="inlineStr">
        <is>
          <t>Renew a show because you were there last year</t>
        </is>
      </c>
      <c r="I17" s="37" t="inlineStr">
        <is>
          <t>Pipeline and cost per qualified meeting by event</t>
        </is>
      </c>
    </row>
    <row r="18" ht="64" customHeight="1">
      <c r="A18" s="36">
        <f>'Decision Inventory'!B18</f>
        <v/>
      </c>
      <c r="B18" s="37" t="inlineStr">
        <is>
          <t>Marketing ops lead</t>
        </is>
      </c>
      <c r="C18" s="37" t="inlineStr">
        <is>
          <t>CMO, finance, security team</t>
        </is>
      </c>
      <c r="D18" s="37" t="inlineStr">
        <is>
          <t>Usage, cost per output, overlap between tools, data access each vendor needs</t>
        </is>
      </c>
      <c r="E18" s="37" t="inlineStr">
        <is>
          <t>Audit usage and flag overlap and unused seats</t>
        </is>
      </c>
      <c r="F18" s="37" t="inlineStr">
        <is>
          <t>Contracts, and any vendor that touches customer data</t>
        </is>
      </c>
      <c r="G18" s="37" t="inlineStr">
        <is>
          <t>Security review for any tool with data access; CMO approval over a set amount</t>
        </is>
      </c>
      <c r="H18" s="37" t="inlineStr">
        <is>
          <t>Connect a new AI tool to the CRM without a security review</t>
        </is>
      </c>
      <c r="I18" s="37" t="inlineStr">
        <is>
          <t>Cost per output; tools cut each quarter</t>
        </is>
      </c>
    </row>
    <row r="19" ht="64" customHeight="1">
      <c r="A19" s="36">
        <f>'Decision Inventory'!B19</f>
        <v/>
      </c>
      <c r="B19" s="37" t="inlineStr">
        <is>
          <t>CMO</t>
        </is>
      </c>
      <c r="C19" s="37" t="inlineStr">
        <is>
          <t>CEO, finance, the team</t>
        </is>
      </c>
      <c r="D19" s="37" t="inlineStr">
        <is>
          <t>Coverage gaps, where AI now absorbs work, pipeline plan, budget</t>
        </is>
      </c>
      <c r="E19" s="37" t="inlineStr">
        <is>
          <t>Map uncovered functions and draft the scope and job description</t>
        </is>
      </c>
      <c r="F19" s="37" t="inlineStr">
        <is>
          <t>The role, the level and the person</t>
        </is>
      </c>
      <c r="G19" s="37" t="inlineStr">
        <is>
          <t>Approved headcount plan</t>
        </is>
      </c>
      <c r="H19" s="37" t="inlineStr">
        <is>
          <t>Hire for a task AI already does well, or replace judgment with a tool</t>
        </is>
      </c>
      <c r="I19" s="37" t="inlineStr">
        <is>
          <t>Time to productivity and coverage of the gap</t>
        </is>
      </c>
    </row>
    <row r="20" ht="64" customHeight="1">
      <c r="A20" s="36">
        <f>'Decision Inventory'!B20</f>
        <v/>
      </c>
      <c r="B20" s="37" t="inlineStr">
        <is>
          <t>RevOps with demand gen</t>
        </is>
      </c>
      <c r="C20" s="37" t="inlineStr">
        <is>
          <t>Sales leadership, SDR leadership</t>
        </is>
      </c>
      <c r="D20" s="37" t="inlineStr">
        <is>
          <t>Conversion by score band, sales feedback, ICP definition</t>
        </is>
      </c>
      <c r="E20" s="37" t="inlineStr">
        <is>
          <t>Score leads and accounts, and explain each score</t>
        </is>
      </c>
      <c r="F20" s="37" t="inlineStr">
        <is>
          <t>The definitions, thresholds and service levels both teams sign</t>
        </is>
      </c>
      <c r="G20" s="37" t="inlineStr">
        <is>
          <t>Marketing and sales leaders sign the definition; reviewed quarterly</t>
        </is>
      </c>
      <c r="H20" s="37" t="inlineStr">
        <is>
          <t>Change the threshold mid-quarter to hit a number</t>
        </is>
      </c>
      <c r="I20" s="37" t="inlineStr">
        <is>
          <t>Accepted rate and conversion of handed-off leads</t>
        </is>
      </c>
    </row>
    <row r="21" ht="64" customHeight="1">
      <c r="A21" s="36">
        <f>'Decision Inventory'!B21</f>
        <v/>
      </c>
      <c r="B21" s="37" t="inlineStr">
        <is>
          <t>Demand gen lead</t>
        </is>
      </c>
      <c r="C21" s="37" t="inlineStr">
        <is>
          <t>SDR leadership, legal, brand</t>
        </is>
      </c>
      <c r="D21" s="37" t="inlineStr">
        <is>
          <t>Approved claims, sequences, audience rules, sender reputation, opt-out rules</t>
        </is>
      </c>
      <c r="E21" s="37" t="inlineStr">
        <is>
          <t>Research, personalize and draft; send only templates approved for the segment</t>
        </is>
      </c>
      <c r="F21" s="37" t="inlineStr">
        <is>
          <t>First sends to any new segment, executive outreach, anything off-template</t>
        </is>
      </c>
      <c r="G21" s="37" t="inlineStr">
        <is>
          <t>Human approves new sequences and the first batch to any new audience; daily sample review</t>
        </is>
      </c>
      <c r="H21" s="37" t="inlineStr">
        <is>
          <t>Let AI email a CISO with an unapproved claim or a fabricated personal detail</t>
        </is>
      </c>
      <c r="I21" s="37" t="inlineStr">
        <is>
          <t>Positive reply rate, meetings per 100 sends, complaint and bounce rates</t>
        </is>
      </c>
    </row>
    <row r="22" ht="64" customHeight="1">
      <c r="A22" s="36">
        <f>'Decision Inventory'!B22</f>
        <v/>
      </c>
      <c r="B22" s="37" t="inlineStr">
        <is>
          <t>Paid media lead</t>
        </is>
      </c>
      <c r="C22" s="37" t="inlineStr">
        <is>
          <t>Demand gen lead</t>
        </is>
      </c>
      <c r="D22" s="37" t="inlineStr">
        <is>
          <t>Spend, cost per opportunity (not per lead), audience quality</t>
        </is>
      </c>
      <c r="E22" s="37" t="inlineStr">
        <is>
          <t>Shift budget within campaign caps toward cost per opportunity</t>
        </is>
      </c>
      <c r="F22" s="37" t="inlineStr">
        <is>
          <t>Caps, new channels, and any shift above the weekly limit</t>
        </is>
      </c>
      <c r="G22" s="37" t="inlineStr">
        <is>
          <t>Written caps; weekly review of moves</t>
        </is>
      </c>
      <c r="H22" s="37" t="inlineStr">
        <is>
          <t>Optimize toward cost per lead in a market where buyers do not fill forms</t>
        </is>
      </c>
      <c r="I22" s="37" t="inlineStr">
        <is>
          <t>Cost per opportunity trend</t>
        </is>
      </c>
    </row>
    <row r="23" ht="64" customHeight="1">
      <c r="A23" s="36">
        <f>'Decision Inventory'!B23</f>
        <v/>
      </c>
      <c r="B23" s="37" t="inlineStr">
        <is>
          <t>CMO</t>
        </is>
      </c>
      <c r="C23" s="37" t="inlineStr">
        <is>
          <t>Demand gen lead, finance</t>
        </is>
      </c>
      <c r="D23" s="37" t="inlineStr">
        <is>
          <t>Pacing against pipeline target, channel economics</t>
        </is>
      </c>
      <c r="E23" s="37" t="inlineStr">
        <is>
          <t>Flag pacing gaps early and model the options</t>
        </is>
      </c>
      <c r="F23" s="37" t="inlineStr">
        <is>
          <t>Moving money between channels</t>
        </is>
      </c>
      <c r="G23" s="37" t="inlineStr">
        <is>
          <t>CMO decision, noted in the monthly update</t>
        </is>
      </c>
      <c r="H23" s="37" t="inlineStr">
        <is>
          <t>Cut brand programs to rescue one quarter without telling the CEO the trade-off</t>
        </is>
      </c>
      <c r="I23" s="37" t="inlineStr">
        <is>
          <t>Pipeline against plan at quarter end</t>
        </is>
      </c>
    </row>
    <row r="24" ht="64" customHeight="1">
      <c r="A24" s="36">
        <f>'Decision Inventory'!B24</f>
        <v/>
      </c>
      <c r="B24" s="37" t="inlineStr">
        <is>
          <t>RevOps</t>
        </is>
      </c>
      <c r="C24" s="37" t="inlineStr">
        <is>
          <t>CMO, CRO, CFO</t>
        </is>
      </c>
      <c r="D24" s="37" t="inlineStr">
        <is>
          <t>Deal paths, touch data, what finance will accept</t>
        </is>
      </c>
      <c r="E24" s="37" t="inlineStr">
        <is>
          <t>Run models side by side and show where they disagree</t>
        </is>
      </c>
      <c r="F24" s="37" t="inlineStr">
        <is>
          <t>The model the company reports, agreed with finance and sales</t>
        </is>
      </c>
      <c r="G24" s="37" t="inlineStr">
        <is>
          <t>CFO and CRO agree before it reaches the board</t>
        </is>
      </c>
      <c r="H24" s="37" t="inlineStr">
        <is>
          <t>Change the model in the quarter it makes marketing look better</t>
        </is>
      </c>
      <c r="I24" s="37" t="inlineStr">
        <is>
          <t>One number sales, finance and marketing all quote</t>
        </is>
      </c>
    </row>
    <row r="25" ht="64" customHeight="1">
      <c r="A25" s="36">
        <f>'Decision Inventory'!B25</f>
        <v/>
      </c>
      <c r="B25" s="37" t="inlineStr">
        <is>
          <t>CMO</t>
        </is>
      </c>
      <c r="C25" s="37" t="inlineStr">
        <is>
          <t>CEO, CFO</t>
        </is>
      </c>
      <c r="D25" s="37" t="inlineStr">
        <is>
          <t>Return on spend, P&amp;L contribution, coverage, priorities and asks</t>
        </is>
      </c>
      <c r="E25" s="37" t="inlineStr">
        <is>
          <t>Assemble the numbers and draft slide headlines</t>
        </is>
      </c>
      <c r="F25" s="37" t="inlineStr">
        <is>
          <t>The narrative, the asks and every number on the slide</t>
        </is>
      </c>
      <c r="G25" s="37" t="inlineStr">
        <is>
          <t>CEO review before the deck goes out</t>
        </is>
      </c>
      <c r="H25" s="37" t="inlineStr">
        <is>
          <t>Send a board slide with a number nobody has checked by hand</t>
        </is>
      </c>
      <c r="I25" s="37" t="inlineStr">
        <is>
          <t>Board asks approved; follow-up questions answered from the appendix</t>
        </is>
      </c>
    </row>
    <row r="26" ht="64" customHeight="1">
      <c r="A26" s="36">
        <f>'Decision Inventory'!B26</f>
        <v/>
      </c>
      <c r="B26" s="37" t="inlineStr">
        <is>
          <t>Marketing ops with the security team</t>
        </is>
      </c>
      <c r="C26" s="37" t="inlineStr">
        <is>
          <t>Legal, IT</t>
        </is>
      </c>
      <c r="D26" s="37" t="inlineStr">
        <is>
          <t>Data classification, vendor terms, where data is stored and trained on</t>
        </is>
      </c>
      <c r="E26" s="37" t="inlineStr">
        <is>
          <t>Nothing here; this is a human decision</t>
        </is>
      </c>
      <c r="F26" s="37" t="inlineStr">
        <is>
          <t>Every grant of data access</t>
        </is>
      </c>
      <c r="G26" s="37" t="inlineStr">
        <is>
          <t>Security review and written approval per tool</t>
        </is>
      </c>
      <c r="H26" s="37" t="inlineStr">
        <is>
          <t>Paste customer data into a tool the security team has not approved, at a security company of all places</t>
        </is>
      </c>
      <c r="I26" s="37" t="inlineStr">
        <is>
          <t>Tools reviewed; zero data incidents</t>
        </is>
      </c>
    </row>
    <row r="27" ht="64" customHeight="1">
      <c r="A27" s="36">
        <f>'Decision Inventory'!B27</f>
        <v/>
      </c>
      <c r="B27" s="37" t="inlineStr">
        <is>
          <t>CMO</t>
        </is>
      </c>
      <c r="C27" s="37" t="inlineStr">
        <is>
          <t>CEO, finance</t>
        </is>
      </c>
      <c r="D27" s="37" t="inlineStr">
        <is>
          <t>Revenue outcomes tied to AI-assisted work, error rates, time saved</t>
        </is>
      </c>
      <c r="E27" s="37" t="inlineStr">
        <is>
          <t>Report usage and outcomes by use case</t>
        </is>
      </c>
      <c r="F27" s="37" t="inlineStr">
        <is>
          <t>Which outcomes count, and when to expand or pull back AI authority</t>
        </is>
      </c>
      <c r="G27" s="37" t="inlineStr">
        <is>
          <t>Quarterly review of each AI use case</t>
        </is>
      </c>
      <c r="H27" s="37" t="inlineStr">
        <is>
          <t>Judge AI only on hours saved</t>
        </is>
      </c>
      <c r="I27" s="37" t="inlineStr">
        <is>
          <t>Pipeline and revenue influenced by AI-assisted work</t>
        </is>
      </c>
    </row>
    <row r="28" ht="64" customHeight="1">
      <c r="A28" s="36">
        <f>'Decision Inventory'!B28</f>
        <v/>
      </c>
      <c r="B28" s="37" t="inlineStr">
        <is>
          <t>CMO</t>
        </is>
      </c>
      <c r="C28" s="37" t="inlineStr">
        <is>
          <t>Decision owners</t>
        </is>
      </c>
      <c r="D28" s="37" t="inlineStr">
        <is>
          <t>Decision log, error and override rates, outcomes</t>
        </is>
      </c>
      <c r="E28" s="37" t="inlineStr">
        <is>
          <t>Report its own error and override rates per decision</t>
        </is>
      </c>
      <c r="F28" s="37" t="inlineStr">
        <is>
          <t>Changing any decision's AI level</t>
        </is>
      </c>
      <c r="G28" s="37" t="inlineStr">
        <is>
          <t>Owner proposes, CMO approves, change logged</t>
        </is>
      </c>
      <c r="H28" s="37" t="inlineStr">
        <is>
          <t>Expand authority because a tool's vendor says it is ready</t>
        </is>
      </c>
      <c r="I28" s="37" t="inlineStr">
        <is>
          <t>Decisions moved up a level with no rise in errors</t>
        </is>
      </c>
    </row>
    <row r="29" ht="30" customHeight="1">
      <c r="A29" s="36">
        <f>'Decision Inventory'!B29</f>
        <v/>
      </c>
      <c r="B29" s="37" t="n"/>
      <c r="C29" s="37" t="n"/>
      <c r="D29" s="37" t="n"/>
      <c r="E29" s="37" t="n"/>
      <c r="F29" s="37" t="n"/>
      <c r="G29" s="37" t="n"/>
      <c r="H29" s="37" t="n"/>
      <c r="I29" s="37" t="n"/>
    </row>
    <row r="30" ht="30" customHeight="1">
      <c r="A30" s="36">
        <f>'Decision Inventory'!B30</f>
        <v/>
      </c>
      <c r="B30" s="37" t="n"/>
      <c r="C30" s="37" t="n"/>
      <c r="D30" s="37" t="n"/>
      <c r="E30" s="37" t="n"/>
      <c r="F30" s="37" t="n"/>
      <c r="G30" s="37" t="n"/>
      <c r="H30" s="37" t="n"/>
      <c r="I30" s="37" t="n"/>
    </row>
    <row r="31" ht="30" customHeight="1">
      <c r="A31" s="36">
        <f>'Decision Inventory'!B31</f>
        <v/>
      </c>
      <c r="B31" s="37" t="n"/>
      <c r="C31" s="37" t="n"/>
      <c r="D31" s="37" t="n"/>
      <c r="E31" s="37" t="n"/>
      <c r="F31" s="37" t="n"/>
      <c r="G31" s="37" t="n"/>
      <c r="H31" s="37" t="n"/>
      <c r="I31" s="37" t="n"/>
    </row>
    <row r="32" ht="30" customHeight="1">
      <c r="A32" s="36">
        <f>'Decision Inventory'!B32</f>
        <v/>
      </c>
      <c r="B32" s="37" t="n"/>
      <c r="C32" s="37" t="n"/>
      <c r="D32" s="37" t="n"/>
      <c r="E32" s="37" t="n"/>
      <c r="F32" s="37" t="n"/>
      <c r="G32" s="37" t="n"/>
      <c r="H32" s="37" t="n"/>
      <c r="I32" s="37" t="n"/>
    </row>
    <row r="33" ht="30" customHeight="1">
      <c r="A33" s="36">
        <f>'Decision Inventory'!B33</f>
        <v/>
      </c>
      <c r="B33" s="37" t="n"/>
      <c r="C33" s="37" t="n"/>
      <c r="D33" s="37" t="n"/>
      <c r="E33" s="37" t="n"/>
      <c r="F33" s="37" t="n"/>
      <c r="G33" s="37" t="n"/>
      <c r="H33" s="37" t="n"/>
      <c r="I33" s="37" t="n"/>
    </row>
    <row r="34" ht="30" customHeight="1">
      <c r="A34" s="36">
        <f>'Decision Inventory'!B34</f>
        <v/>
      </c>
      <c r="B34" s="37" t="n"/>
      <c r="C34" s="37" t="n"/>
      <c r="D34" s="37" t="n"/>
      <c r="E34" s="37" t="n"/>
      <c r="F34" s="37" t="n"/>
      <c r="G34" s="37" t="n"/>
      <c r="H34" s="37" t="n"/>
      <c r="I34" s="37" t="n"/>
    </row>
    <row r="35" ht="30" customHeight="1">
      <c r="A35" s="36">
        <f>'Decision Inventory'!B35</f>
        <v/>
      </c>
      <c r="B35" s="37" t="n"/>
      <c r="C35" s="37" t="n"/>
      <c r="D35" s="37" t="n"/>
      <c r="E35" s="37" t="n"/>
      <c r="F35" s="37" t="n"/>
      <c r="G35" s="37" t="n"/>
      <c r="H35" s="37" t="n"/>
      <c r="I35" s="37" t="n"/>
    </row>
    <row r="36" ht="30" customHeight="1">
      <c r="A36" s="36">
        <f>'Decision Inventory'!B36</f>
        <v/>
      </c>
      <c r="B36" s="37" t="n"/>
      <c r="C36" s="37" t="n"/>
      <c r="D36" s="37" t="n"/>
      <c r="E36" s="37" t="n"/>
      <c r="F36" s="37" t="n"/>
      <c r="G36" s="37" t="n"/>
      <c r="H36" s="37" t="n"/>
      <c r="I36" s="37" t="n"/>
    </row>
  </sheetData>
  <sheetProtection selectLockedCells="0" selectUnlockedCells="0" sheet="1" objects="0" insertRows="1" insertHyperlinks="1" autoFilter="0" scenarios="0" formatColumns="0" deleteColumns="1" insertColumns="1" pivotTables="1" deleteRows="1" formatCells="0" formatRows="0" sort="0" password="BBFB"/>
  <mergeCells count="3">
    <mergeCell ref="A1:J1"/>
    <mergeCell ref="A3:I3"/>
    <mergeCell ref="A2:J2"/>
  </mergeCells>
  <hyperlinks>
    <hyperlink xmlns:r="http://schemas.openxmlformats.org/officeDocument/2006/relationships" ref="A2" r:id="rId1"/>
  </hyperlinks>
  <pageMargins left="0.75" right="0.75" top="1" bottom="1" header="0.5" footer="0.5"/>
  <pageSetup orientation="landscape" fitToHeight="0" fitToWidth="1"/>
  <headerFooter>
    <oddHeader>&amp;L&amp;BMarketing Decision Map by Christine Castro&amp;R&amp;D</oddHeader>
    <oddFooter>&amp;L&amp;8 Starting point. Finalize with Christine: christinecastro.com/work-with-me.html&amp;RPage &amp;P of &amp;N</oddFooter>
    <evenHeader/>
    <evenFooter/>
    <firstHeader/>
    <firstFooter/>
  </headerFooter>
</worksheet>
</file>

<file path=xl/worksheets/sheet7.xml><?xml version="1.0" encoding="utf-8"?>
<worksheet xmlns="http://schemas.openxmlformats.org/spreadsheetml/2006/main">
  <sheetPr>
    <tabColor rgb="001B6E76"/>
    <outlinePr summaryBelow="1" summaryRight="1"/>
    <pageSetUpPr fitToPage="1"/>
  </sheetPr>
  <dimension ref="A1:C64"/>
  <sheetViews>
    <sheetView showGridLines="0" workbookViewId="0">
      <pane ySplit="2" topLeftCell="A3" activePane="bottomLeft" state="frozen"/>
      <selection pane="bottomLeft" activeCell="A1" sqref="A1"/>
    </sheetView>
  </sheetViews>
  <sheetFormatPr baseColWidth="8" defaultRowHeight="15"/>
  <cols>
    <col width="26" customWidth="1" min="1" max="1"/>
    <col width="100" customWidth="1" min="2" max="2"/>
    <col width="4" customWidth="1" min="3" max="3"/>
  </cols>
  <sheetData>
    <row r="1" ht="30" customHeight="1">
      <c r="A1" s="11" t="inlineStr">
        <is>
          <t>Decision cards for your top five</t>
        </is>
      </c>
    </row>
    <row r="2" ht="18" customHeight="1">
      <c r="A2" s="12" t="inlineStr">
        <is>
          <t>Starting point from the Marketing Decision Map at christinecastro.com. Shaded cells hold the model and are locked. Finalize with Christine: christinecastro.com/work-with-me.html</t>
        </is>
      </c>
    </row>
    <row r="4" ht="26" customHeight="1">
      <c r="A4" s="38">
        <f>IFERROR("1.  "&amp;INDEX('Decision Inventory'!$B$5:$B$36,MATCH(LARGE('Decision Inventory'!$J$5:$J$36,1),'Decision Inventory'!$J$5:$J$36,0)),"")</f>
        <v/>
      </c>
    </row>
    <row r="5" ht="30" customHeight="1">
      <c r="A5" s="39" t="inlineStr">
        <is>
          <t>Priority</t>
        </is>
      </c>
      <c r="B5" s="40">
        <f>IFERROR(INDEX('Decision Inventory'!$F$5:$F$36,MATCH(LARGE('Decision Inventory'!$J$5:$J$36,1),'Decision Inventory'!$J$5:$J$36,0))&amp;"  ("&amp;INDEX('Decision Inventory'!$G$5:$G$36,MATCH(LARGE('Decision Inventory'!$J$5:$J$36,1),'Decision Inventory'!$J$5:$J$36,0))&amp;")","")</f>
        <v/>
      </c>
    </row>
    <row r="6" ht="30" customHeight="1">
      <c r="A6" s="39" t="inlineStr">
        <is>
          <t>AI role</t>
        </is>
      </c>
      <c r="B6" s="40">
        <f>IFERROR(INDEX('Decision Inventory'!$H$5:$H$36,MATCH(LARGE('Decision Inventory'!$J$5:$J$36,1),'Decision Inventory'!$J$5:$J$36,0)),"")</f>
        <v/>
      </c>
    </row>
    <row r="7" ht="30" customHeight="1">
      <c r="A7" s="39" t="inlineStr">
        <is>
          <t>Owner</t>
        </is>
      </c>
      <c r="B7" s="40">
        <f>IFERROR(""&amp;INDEX('Card Library'!$B$5:$B$36,MATCH(LARGE('Decision Inventory'!$J$5:$J$36,1),'Decision Inventory'!$J$5:$J$36,0)),"")</f>
        <v/>
      </c>
    </row>
    <row r="8" ht="30" customHeight="1">
      <c r="A8" s="39" t="inlineStr">
        <is>
          <t>Consulted</t>
        </is>
      </c>
      <c r="B8" s="40">
        <f>IFERROR(""&amp;INDEX('Card Library'!$C$5:$C$36,MATCH(LARGE('Decision Inventory'!$J$5:$J$36,1),'Decision Inventory'!$J$5:$J$36,0)),"")</f>
        <v/>
      </c>
    </row>
    <row r="9" ht="30" customHeight="1">
      <c r="A9" s="39" t="inlineStr">
        <is>
          <t>Inputs</t>
        </is>
      </c>
      <c r="B9" s="40">
        <f>IFERROR(""&amp;INDEX('Card Library'!$D$5:$D$36,MATCH(LARGE('Decision Inventory'!$J$5:$J$36,1),'Decision Inventory'!$J$5:$J$36,0)),"")</f>
        <v/>
      </c>
    </row>
    <row r="10" ht="30" customHeight="1">
      <c r="A10" s="39" t="inlineStr">
        <is>
          <t>What AI may do</t>
        </is>
      </c>
      <c r="B10" s="40">
        <f>IFERROR(""&amp;INDEX('Card Library'!$E$5:$E$36,MATCH(LARGE('Decision Inventory'!$J$5:$J$36,1),'Decision Inventory'!$J$5:$J$36,0)),"")</f>
        <v/>
      </c>
    </row>
    <row r="11" ht="30" customHeight="1">
      <c r="A11" s="39" t="inlineStr">
        <is>
          <t>What stays human</t>
        </is>
      </c>
      <c r="B11" s="40">
        <f>IFERROR(""&amp;INDEX('Card Library'!$F$5:$F$36,MATCH(LARGE('Decision Inventory'!$J$5:$J$36,1),'Decision Inventory'!$J$5:$J$36,0)),"")</f>
        <v/>
      </c>
    </row>
    <row r="12" ht="30" customHeight="1">
      <c r="A12" s="39" t="inlineStr">
        <is>
          <t>Approval gate</t>
        </is>
      </c>
      <c r="B12" s="40">
        <f>IFERROR(""&amp;INDEX('Card Library'!$G$5:$G$36,MATCH(LARGE('Decision Inventory'!$J$5:$J$36,1),'Decision Inventory'!$J$5:$J$36,0)),"")</f>
        <v/>
      </c>
    </row>
    <row r="13" ht="30" customHeight="1">
      <c r="A13" s="39" t="inlineStr">
        <is>
          <t>Never</t>
        </is>
      </c>
      <c r="B13" s="40">
        <f>IFERROR(""&amp;INDEX('Card Library'!$H$5:$H$36,MATCH(LARGE('Decision Inventory'!$J$5:$J$36,1),'Decision Inventory'!$J$5:$J$36,0)),"")</f>
        <v/>
      </c>
    </row>
    <row r="14" ht="30" customHeight="1">
      <c r="A14" s="39" t="inlineStr">
        <is>
          <t>How you know it worked</t>
        </is>
      </c>
      <c r="B14" s="40">
        <f>IFERROR(""&amp;INDEX('Card Library'!$I$5:$I$36,MATCH(LARGE('Decision Inventory'!$J$5:$J$36,1),'Decision Inventory'!$J$5:$J$36,0)),"")</f>
        <v/>
      </c>
    </row>
    <row r="16" ht="26" customHeight="1">
      <c r="A16" s="38">
        <f>IFERROR("2.  "&amp;INDEX('Decision Inventory'!$B$5:$B$36,MATCH(LARGE('Decision Inventory'!$J$5:$J$36,2),'Decision Inventory'!$J$5:$J$36,0)),"")</f>
        <v/>
      </c>
    </row>
    <row r="17" ht="30" customHeight="1">
      <c r="A17" s="39" t="inlineStr">
        <is>
          <t>Priority</t>
        </is>
      </c>
      <c r="B17" s="40">
        <f>IFERROR(INDEX('Decision Inventory'!$F$5:$F$36,MATCH(LARGE('Decision Inventory'!$J$5:$J$36,2),'Decision Inventory'!$J$5:$J$36,0))&amp;"  ("&amp;INDEX('Decision Inventory'!$G$5:$G$36,MATCH(LARGE('Decision Inventory'!$J$5:$J$36,2),'Decision Inventory'!$J$5:$J$36,0))&amp;")","")</f>
        <v/>
      </c>
    </row>
    <row r="18" ht="30" customHeight="1">
      <c r="A18" s="39" t="inlineStr">
        <is>
          <t>AI role</t>
        </is>
      </c>
      <c r="B18" s="40">
        <f>IFERROR(INDEX('Decision Inventory'!$H$5:$H$36,MATCH(LARGE('Decision Inventory'!$J$5:$J$36,2),'Decision Inventory'!$J$5:$J$36,0)),"")</f>
        <v/>
      </c>
    </row>
    <row r="19" ht="30" customHeight="1">
      <c r="A19" s="39" t="inlineStr">
        <is>
          <t>Owner</t>
        </is>
      </c>
      <c r="B19" s="40">
        <f>IFERROR(""&amp;INDEX('Card Library'!$B$5:$B$36,MATCH(LARGE('Decision Inventory'!$J$5:$J$36,2),'Decision Inventory'!$J$5:$J$36,0)),"")</f>
        <v/>
      </c>
    </row>
    <row r="20" ht="30" customHeight="1">
      <c r="A20" s="39" t="inlineStr">
        <is>
          <t>Consulted</t>
        </is>
      </c>
      <c r="B20" s="40">
        <f>IFERROR(""&amp;INDEX('Card Library'!$C$5:$C$36,MATCH(LARGE('Decision Inventory'!$J$5:$J$36,2),'Decision Inventory'!$J$5:$J$36,0)),"")</f>
        <v/>
      </c>
    </row>
    <row r="21" ht="30" customHeight="1">
      <c r="A21" s="39" t="inlineStr">
        <is>
          <t>Inputs</t>
        </is>
      </c>
      <c r="B21" s="40">
        <f>IFERROR(""&amp;INDEX('Card Library'!$D$5:$D$36,MATCH(LARGE('Decision Inventory'!$J$5:$J$36,2),'Decision Inventory'!$J$5:$J$36,0)),"")</f>
        <v/>
      </c>
    </row>
    <row r="22" ht="30" customHeight="1">
      <c r="A22" s="39" t="inlineStr">
        <is>
          <t>What AI may do</t>
        </is>
      </c>
      <c r="B22" s="40">
        <f>IFERROR(""&amp;INDEX('Card Library'!$E$5:$E$36,MATCH(LARGE('Decision Inventory'!$J$5:$J$36,2),'Decision Inventory'!$J$5:$J$36,0)),"")</f>
        <v/>
      </c>
    </row>
    <row r="23" ht="30" customHeight="1">
      <c r="A23" s="39" t="inlineStr">
        <is>
          <t>What stays human</t>
        </is>
      </c>
      <c r="B23" s="40">
        <f>IFERROR(""&amp;INDEX('Card Library'!$F$5:$F$36,MATCH(LARGE('Decision Inventory'!$J$5:$J$36,2),'Decision Inventory'!$J$5:$J$36,0)),"")</f>
        <v/>
      </c>
    </row>
    <row r="24" ht="30" customHeight="1">
      <c r="A24" s="39" t="inlineStr">
        <is>
          <t>Approval gate</t>
        </is>
      </c>
      <c r="B24" s="40">
        <f>IFERROR(""&amp;INDEX('Card Library'!$G$5:$G$36,MATCH(LARGE('Decision Inventory'!$J$5:$J$36,2),'Decision Inventory'!$J$5:$J$36,0)),"")</f>
        <v/>
      </c>
    </row>
    <row r="25" ht="30" customHeight="1">
      <c r="A25" s="39" t="inlineStr">
        <is>
          <t>Never</t>
        </is>
      </c>
      <c r="B25" s="40">
        <f>IFERROR(""&amp;INDEX('Card Library'!$H$5:$H$36,MATCH(LARGE('Decision Inventory'!$J$5:$J$36,2),'Decision Inventory'!$J$5:$J$36,0)),"")</f>
        <v/>
      </c>
    </row>
    <row r="26" ht="30" customHeight="1">
      <c r="A26" s="39" t="inlineStr">
        <is>
          <t>How you know it worked</t>
        </is>
      </c>
      <c r="B26" s="40">
        <f>IFERROR(""&amp;INDEX('Card Library'!$I$5:$I$36,MATCH(LARGE('Decision Inventory'!$J$5:$J$36,2),'Decision Inventory'!$J$5:$J$36,0)),"")</f>
        <v/>
      </c>
    </row>
    <row r="28" ht="26" customHeight="1">
      <c r="A28" s="38">
        <f>IFERROR("3.  "&amp;INDEX('Decision Inventory'!$B$5:$B$36,MATCH(LARGE('Decision Inventory'!$J$5:$J$36,3),'Decision Inventory'!$J$5:$J$36,0)),"")</f>
        <v/>
      </c>
    </row>
    <row r="29" ht="30" customHeight="1">
      <c r="A29" s="39" t="inlineStr">
        <is>
          <t>Priority</t>
        </is>
      </c>
      <c r="B29" s="40">
        <f>IFERROR(INDEX('Decision Inventory'!$F$5:$F$36,MATCH(LARGE('Decision Inventory'!$J$5:$J$36,3),'Decision Inventory'!$J$5:$J$36,0))&amp;"  ("&amp;INDEX('Decision Inventory'!$G$5:$G$36,MATCH(LARGE('Decision Inventory'!$J$5:$J$36,3),'Decision Inventory'!$J$5:$J$36,0))&amp;")","")</f>
        <v/>
      </c>
    </row>
    <row r="30" ht="30" customHeight="1">
      <c r="A30" s="39" t="inlineStr">
        <is>
          <t>AI role</t>
        </is>
      </c>
      <c r="B30" s="40">
        <f>IFERROR(INDEX('Decision Inventory'!$H$5:$H$36,MATCH(LARGE('Decision Inventory'!$J$5:$J$36,3),'Decision Inventory'!$J$5:$J$36,0)),"")</f>
        <v/>
      </c>
    </row>
    <row r="31" ht="30" customHeight="1">
      <c r="A31" s="39" t="inlineStr">
        <is>
          <t>Owner</t>
        </is>
      </c>
      <c r="B31" s="40">
        <f>IFERROR(""&amp;INDEX('Card Library'!$B$5:$B$36,MATCH(LARGE('Decision Inventory'!$J$5:$J$36,3),'Decision Inventory'!$J$5:$J$36,0)),"")</f>
        <v/>
      </c>
    </row>
    <row r="32" ht="30" customHeight="1">
      <c r="A32" s="39" t="inlineStr">
        <is>
          <t>Consulted</t>
        </is>
      </c>
      <c r="B32" s="40">
        <f>IFERROR(""&amp;INDEX('Card Library'!$C$5:$C$36,MATCH(LARGE('Decision Inventory'!$J$5:$J$36,3),'Decision Inventory'!$J$5:$J$36,0)),"")</f>
        <v/>
      </c>
    </row>
    <row r="33" ht="30" customHeight="1">
      <c r="A33" s="39" t="inlineStr">
        <is>
          <t>Inputs</t>
        </is>
      </c>
      <c r="B33" s="40">
        <f>IFERROR(""&amp;INDEX('Card Library'!$D$5:$D$36,MATCH(LARGE('Decision Inventory'!$J$5:$J$36,3),'Decision Inventory'!$J$5:$J$36,0)),"")</f>
        <v/>
      </c>
    </row>
    <row r="34" ht="30" customHeight="1">
      <c r="A34" s="39" t="inlineStr">
        <is>
          <t>What AI may do</t>
        </is>
      </c>
      <c r="B34" s="40">
        <f>IFERROR(""&amp;INDEX('Card Library'!$E$5:$E$36,MATCH(LARGE('Decision Inventory'!$J$5:$J$36,3),'Decision Inventory'!$J$5:$J$36,0)),"")</f>
        <v/>
      </c>
    </row>
    <row r="35" ht="30" customHeight="1">
      <c r="A35" s="39" t="inlineStr">
        <is>
          <t>What stays human</t>
        </is>
      </c>
      <c r="B35" s="40">
        <f>IFERROR(""&amp;INDEX('Card Library'!$F$5:$F$36,MATCH(LARGE('Decision Inventory'!$J$5:$J$36,3),'Decision Inventory'!$J$5:$J$36,0)),"")</f>
        <v/>
      </c>
    </row>
    <row r="36" ht="30" customHeight="1">
      <c r="A36" s="39" t="inlineStr">
        <is>
          <t>Approval gate</t>
        </is>
      </c>
      <c r="B36" s="40">
        <f>IFERROR(""&amp;INDEX('Card Library'!$G$5:$G$36,MATCH(LARGE('Decision Inventory'!$J$5:$J$36,3),'Decision Inventory'!$J$5:$J$36,0)),"")</f>
        <v/>
      </c>
    </row>
    <row r="37" ht="30" customHeight="1">
      <c r="A37" s="39" t="inlineStr">
        <is>
          <t>Never</t>
        </is>
      </c>
      <c r="B37" s="40">
        <f>IFERROR(""&amp;INDEX('Card Library'!$H$5:$H$36,MATCH(LARGE('Decision Inventory'!$J$5:$J$36,3),'Decision Inventory'!$J$5:$J$36,0)),"")</f>
        <v/>
      </c>
    </row>
    <row r="38" ht="30" customHeight="1">
      <c r="A38" s="39" t="inlineStr">
        <is>
          <t>How you know it worked</t>
        </is>
      </c>
      <c r="B38" s="40">
        <f>IFERROR(""&amp;INDEX('Card Library'!$I$5:$I$36,MATCH(LARGE('Decision Inventory'!$J$5:$J$36,3),'Decision Inventory'!$J$5:$J$36,0)),"")</f>
        <v/>
      </c>
    </row>
    <row r="40" ht="26" customHeight="1">
      <c r="A40" s="38">
        <f>IFERROR("4.  "&amp;INDEX('Decision Inventory'!$B$5:$B$36,MATCH(LARGE('Decision Inventory'!$J$5:$J$36,4),'Decision Inventory'!$J$5:$J$36,0)),"")</f>
        <v/>
      </c>
    </row>
    <row r="41" ht="30" customHeight="1">
      <c r="A41" s="39" t="inlineStr">
        <is>
          <t>Priority</t>
        </is>
      </c>
      <c r="B41" s="40">
        <f>IFERROR(INDEX('Decision Inventory'!$F$5:$F$36,MATCH(LARGE('Decision Inventory'!$J$5:$J$36,4),'Decision Inventory'!$J$5:$J$36,0))&amp;"  ("&amp;INDEX('Decision Inventory'!$G$5:$G$36,MATCH(LARGE('Decision Inventory'!$J$5:$J$36,4),'Decision Inventory'!$J$5:$J$36,0))&amp;")","")</f>
        <v/>
      </c>
    </row>
    <row r="42" ht="30" customHeight="1">
      <c r="A42" s="39" t="inlineStr">
        <is>
          <t>AI role</t>
        </is>
      </c>
      <c r="B42" s="40">
        <f>IFERROR(INDEX('Decision Inventory'!$H$5:$H$36,MATCH(LARGE('Decision Inventory'!$J$5:$J$36,4),'Decision Inventory'!$J$5:$J$36,0)),"")</f>
        <v/>
      </c>
    </row>
    <row r="43" ht="30" customHeight="1">
      <c r="A43" s="39" t="inlineStr">
        <is>
          <t>Owner</t>
        </is>
      </c>
      <c r="B43" s="40">
        <f>IFERROR(""&amp;INDEX('Card Library'!$B$5:$B$36,MATCH(LARGE('Decision Inventory'!$J$5:$J$36,4),'Decision Inventory'!$J$5:$J$36,0)),"")</f>
        <v/>
      </c>
    </row>
    <row r="44" ht="30" customHeight="1">
      <c r="A44" s="39" t="inlineStr">
        <is>
          <t>Consulted</t>
        </is>
      </c>
      <c r="B44" s="40">
        <f>IFERROR(""&amp;INDEX('Card Library'!$C$5:$C$36,MATCH(LARGE('Decision Inventory'!$J$5:$J$36,4),'Decision Inventory'!$J$5:$J$36,0)),"")</f>
        <v/>
      </c>
    </row>
    <row r="45" ht="30" customHeight="1">
      <c r="A45" s="39" t="inlineStr">
        <is>
          <t>Inputs</t>
        </is>
      </c>
      <c r="B45" s="40">
        <f>IFERROR(""&amp;INDEX('Card Library'!$D$5:$D$36,MATCH(LARGE('Decision Inventory'!$J$5:$J$36,4),'Decision Inventory'!$J$5:$J$36,0)),"")</f>
        <v/>
      </c>
    </row>
    <row r="46" ht="30" customHeight="1">
      <c r="A46" s="39" t="inlineStr">
        <is>
          <t>What AI may do</t>
        </is>
      </c>
      <c r="B46" s="40">
        <f>IFERROR(""&amp;INDEX('Card Library'!$E$5:$E$36,MATCH(LARGE('Decision Inventory'!$J$5:$J$36,4),'Decision Inventory'!$J$5:$J$36,0)),"")</f>
        <v/>
      </c>
    </row>
    <row r="47" ht="30" customHeight="1">
      <c r="A47" s="39" t="inlineStr">
        <is>
          <t>What stays human</t>
        </is>
      </c>
      <c r="B47" s="40">
        <f>IFERROR(""&amp;INDEX('Card Library'!$F$5:$F$36,MATCH(LARGE('Decision Inventory'!$J$5:$J$36,4),'Decision Inventory'!$J$5:$J$36,0)),"")</f>
        <v/>
      </c>
    </row>
    <row r="48" ht="30" customHeight="1">
      <c r="A48" s="39" t="inlineStr">
        <is>
          <t>Approval gate</t>
        </is>
      </c>
      <c r="B48" s="40">
        <f>IFERROR(""&amp;INDEX('Card Library'!$G$5:$G$36,MATCH(LARGE('Decision Inventory'!$J$5:$J$36,4),'Decision Inventory'!$J$5:$J$36,0)),"")</f>
        <v/>
      </c>
    </row>
    <row r="49" ht="30" customHeight="1">
      <c r="A49" s="39" t="inlineStr">
        <is>
          <t>Never</t>
        </is>
      </c>
      <c r="B49" s="40">
        <f>IFERROR(""&amp;INDEX('Card Library'!$H$5:$H$36,MATCH(LARGE('Decision Inventory'!$J$5:$J$36,4),'Decision Inventory'!$J$5:$J$36,0)),"")</f>
        <v/>
      </c>
    </row>
    <row r="50" ht="30" customHeight="1">
      <c r="A50" s="39" t="inlineStr">
        <is>
          <t>How you know it worked</t>
        </is>
      </c>
      <c r="B50" s="40">
        <f>IFERROR(""&amp;INDEX('Card Library'!$I$5:$I$36,MATCH(LARGE('Decision Inventory'!$J$5:$J$36,4),'Decision Inventory'!$J$5:$J$36,0)),"")</f>
        <v/>
      </c>
    </row>
    <row r="52" ht="26" customHeight="1">
      <c r="A52" s="38">
        <f>IFERROR("5.  "&amp;INDEX('Decision Inventory'!$B$5:$B$36,MATCH(LARGE('Decision Inventory'!$J$5:$J$36,5),'Decision Inventory'!$J$5:$J$36,0)),"")</f>
        <v/>
      </c>
    </row>
    <row r="53" ht="30" customHeight="1">
      <c r="A53" s="39" t="inlineStr">
        <is>
          <t>Priority</t>
        </is>
      </c>
      <c r="B53" s="40">
        <f>IFERROR(INDEX('Decision Inventory'!$F$5:$F$36,MATCH(LARGE('Decision Inventory'!$J$5:$J$36,5),'Decision Inventory'!$J$5:$J$36,0))&amp;"  ("&amp;INDEX('Decision Inventory'!$G$5:$G$36,MATCH(LARGE('Decision Inventory'!$J$5:$J$36,5),'Decision Inventory'!$J$5:$J$36,0))&amp;")","")</f>
        <v/>
      </c>
    </row>
    <row r="54" ht="30" customHeight="1">
      <c r="A54" s="39" t="inlineStr">
        <is>
          <t>AI role</t>
        </is>
      </c>
      <c r="B54" s="40">
        <f>IFERROR(INDEX('Decision Inventory'!$H$5:$H$36,MATCH(LARGE('Decision Inventory'!$J$5:$J$36,5),'Decision Inventory'!$J$5:$J$36,0)),"")</f>
        <v/>
      </c>
    </row>
    <row r="55" ht="30" customHeight="1">
      <c r="A55" s="39" t="inlineStr">
        <is>
          <t>Owner</t>
        </is>
      </c>
      <c r="B55" s="40">
        <f>IFERROR(""&amp;INDEX('Card Library'!$B$5:$B$36,MATCH(LARGE('Decision Inventory'!$J$5:$J$36,5),'Decision Inventory'!$J$5:$J$36,0)),"")</f>
        <v/>
      </c>
    </row>
    <row r="56" ht="30" customHeight="1">
      <c r="A56" s="39" t="inlineStr">
        <is>
          <t>Consulted</t>
        </is>
      </c>
      <c r="B56" s="40">
        <f>IFERROR(""&amp;INDEX('Card Library'!$C$5:$C$36,MATCH(LARGE('Decision Inventory'!$J$5:$J$36,5),'Decision Inventory'!$J$5:$J$36,0)),"")</f>
        <v/>
      </c>
    </row>
    <row r="57" ht="30" customHeight="1">
      <c r="A57" s="39" t="inlineStr">
        <is>
          <t>Inputs</t>
        </is>
      </c>
      <c r="B57" s="40">
        <f>IFERROR(""&amp;INDEX('Card Library'!$D$5:$D$36,MATCH(LARGE('Decision Inventory'!$J$5:$J$36,5),'Decision Inventory'!$J$5:$J$36,0)),"")</f>
        <v/>
      </c>
    </row>
    <row r="58" ht="30" customHeight="1">
      <c r="A58" s="39" t="inlineStr">
        <is>
          <t>What AI may do</t>
        </is>
      </c>
      <c r="B58" s="40">
        <f>IFERROR(""&amp;INDEX('Card Library'!$E$5:$E$36,MATCH(LARGE('Decision Inventory'!$J$5:$J$36,5),'Decision Inventory'!$J$5:$J$36,0)),"")</f>
        <v/>
      </c>
    </row>
    <row r="59" ht="30" customHeight="1">
      <c r="A59" s="39" t="inlineStr">
        <is>
          <t>What stays human</t>
        </is>
      </c>
      <c r="B59" s="40">
        <f>IFERROR(""&amp;INDEX('Card Library'!$F$5:$F$36,MATCH(LARGE('Decision Inventory'!$J$5:$J$36,5),'Decision Inventory'!$J$5:$J$36,0)),"")</f>
        <v/>
      </c>
    </row>
    <row r="60" ht="30" customHeight="1">
      <c r="A60" s="39" t="inlineStr">
        <is>
          <t>Approval gate</t>
        </is>
      </c>
      <c r="B60" s="40">
        <f>IFERROR(""&amp;INDEX('Card Library'!$G$5:$G$36,MATCH(LARGE('Decision Inventory'!$J$5:$J$36,5),'Decision Inventory'!$J$5:$J$36,0)),"")</f>
        <v/>
      </c>
    </row>
    <row r="61" ht="30" customHeight="1">
      <c r="A61" s="39" t="inlineStr">
        <is>
          <t>Never</t>
        </is>
      </c>
      <c r="B61" s="40">
        <f>IFERROR(""&amp;INDEX('Card Library'!$H$5:$H$36,MATCH(LARGE('Decision Inventory'!$J$5:$J$36,5),'Decision Inventory'!$J$5:$J$36,0)),"")</f>
        <v/>
      </c>
    </row>
    <row r="62" ht="30" customHeight="1">
      <c r="A62" s="39" t="inlineStr">
        <is>
          <t>How you know it worked</t>
        </is>
      </c>
      <c r="B62" s="40">
        <f>IFERROR(""&amp;INDEX('Card Library'!$I$5:$I$36,MATCH(LARGE('Decision Inventory'!$J$5:$J$36,5),'Decision Inventory'!$J$5:$J$36,0)),"")</f>
        <v/>
      </c>
    </row>
    <row r="64" ht="34" customHeight="1">
      <c r="A64" s="24" t="inlineStr">
        <is>
          <t>A card only works when the owner, sales and finance agree to it. Getting the top five signed is part of the engagement.  Work with Christine -&gt;</t>
        </is>
      </c>
    </row>
  </sheetData>
  <sheetProtection selectLockedCells="0" selectUnlockedCells="0" sheet="1" objects="0" insertRows="1" insertHyperlinks="1" autoFilter="0" scenarios="0" formatColumns="0" deleteColumns="1" insertColumns="1" pivotTables="1" deleteRows="1" formatCells="0" formatRows="0" sort="0" password="BBFB"/>
  <mergeCells count="8">
    <mergeCell ref="A4:B4"/>
    <mergeCell ref="A16:B16"/>
    <mergeCell ref="A52:B52"/>
    <mergeCell ref="A64:B64"/>
    <mergeCell ref="A1:C1"/>
    <mergeCell ref="A28:B28"/>
    <mergeCell ref="A40:B40"/>
    <mergeCell ref="A2:C2"/>
  </mergeCells>
  <hyperlinks>
    <hyperlink xmlns:r="http://schemas.openxmlformats.org/officeDocument/2006/relationships" ref="A2" r:id="rId1"/>
    <hyperlink xmlns:r="http://schemas.openxmlformats.org/officeDocument/2006/relationships" ref="A64" r:id="rId2"/>
  </hyperlinks>
  <pageMargins left="0.75" right="0.75" top="1" bottom="1" header="0.5" footer="0.5"/>
  <pageSetup orientation="landscape" fitToHeight="0" fitToWidth="1"/>
  <headerFooter>
    <oddHeader>&amp;L&amp;BMarketing Decision Map by Christine Castro&amp;R&amp;D</oddHeader>
    <oddFooter>&amp;L&amp;8 Starting point. Finalize with Christine: christinecastro.com/work-with-me.html&amp;RPage &amp;P of &amp;N</oddFooter>
    <evenHeader/>
    <evenFooter/>
    <firstHeader/>
    <firstFooter/>
  </headerFooter>
</worksheet>
</file>

<file path=xl/worksheets/sheet8.xml><?xml version="1.0" encoding="utf-8"?>
<worksheet xmlns="http://schemas.openxmlformats.org/spreadsheetml/2006/main">
  <sheetPr>
    <tabColor rgb="001B6E76"/>
    <outlinePr summaryBelow="1" summaryRight="1"/>
    <pageSetUpPr fitToPage="1"/>
  </sheetPr>
  <dimension ref="A1:E20"/>
  <sheetViews>
    <sheetView showGridLines="0" workbookViewId="0">
      <pane ySplit="2" topLeftCell="A3" activePane="bottomLeft" state="frozen"/>
      <selection pane="bottomLeft" activeCell="A1" sqref="A1"/>
    </sheetView>
  </sheetViews>
  <sheetFormatPr baseColWidth="8" defaultRowHeight="15"/>
  <cols>
    <col width="34" customWidth="1" min="1" max="1"/>
    <col width="76" customWidth="1" min="2" max="2"/>
    <col width="14" customWidth="1" min="3" max="3"/>
    <col width="26" customWidth="1" min="4" max="4"/>
    <col width="18" customWidth="1" min="5" max="5"/>
  </cols>
  <sheetData>
    <row r="1" ht="30" customHeight="1">
      <c r="A1" s="11" t="inlineStr">
        <is>
          <t>Shared context checklist</t>
        </is>
      </c>
    </row>
    <row r="2" ht="18" customHeight="1">
      <c r="A2" s="12" t="inlineStr">
        <is>
          <t>Starting point from the Marketing Decision Map at christinecastro.com. Shaded cells hold the model and are locked. Finalize with Christine: christinecastro.com/work-with-me.html</t>
        </is>
      </c>
    </row>
    <row r="4" ht="28" customHeight="1">
      <c r="A4" s="13" t="inlineStr">
        <is>
          <t>Item</t>
        </is>
      </c>
      <c r="B4" s="14" t="inlineStr">
        <is>
          <t>What it holds</t>
        </is>
      </c>
      <c r="C4" s="14" t="inlineStr">
        <is>
          <t>Status</t>
        </is>
      </c>
      <c r="D4" s="14" t="inlineStr">
        <is>
          <t>Where it lives</t>
        </is>
      </c>
      <c r="E4" s="14" t="inlineStr">
        <is>
          <t>Owner</t>
        </is>
      </c>
    </row>
    <row r="5" ht="32" customHeight="1">
      <c r="A5" s="21" t="inlineStr">
        <is>
          <t>ICP and buying committee</t>
        </is>
      </c>
      <c r="B5" s="19" t="inlineStr">
        <is>
          <t>Firmographics, the roles involved (practitioner, security leader, CISO, procurement), who signs and who champions.</t>
        </is>
      </c>
      <c r="C5" s="28" t="inlineStr">
        <is>
          <t>Missing</t>
        </is>
      </c>
      <c r="D5" s="28" t="n"/>
      <c r="E5" s="28" t="n"/>
    </row>
    <row r="6" ht="32" customHeight="1">
      <c r="A6" s="21" t="inlineStr">
        <is>
          <t>Positioning and category statement</t>
        </is>
      </c>
      <c r="B6" s="19" t="inlineStr">
        <is>
          <t>One paragraph: the problem, the category, what you do differently, and what you do not do.</t>
        </is>
      </c>
      <c r="C6" s="28" t="inlineStr">
        <is>
          <t>Missing</t>
        </is>
      </c>
      <c r="D6" s="28" t="n"/>
      <c r="E6" s="28" t="n"/>
    </row>
    <row r="7" ht="32" customHeight="1">
      <c r="A7" s="21" t="inlineStr">
        <is>
          <t>Approved claims and proof library</t>
        </is>
      </c>
      <c r="B7" s="19" t="inlineStr">
        <is>
          <t>Every claim marketing may make, each with its evidence and its owner. AI drafts only from this.</t>
        </is>
      </c>
      <c r="C7" s="28" t="inlineStr">
        <is>
          <t>Missing</t>
        </is>
      </c>
      <c r="D7" s="28" t="n"/>
      <c r="E7" s="28" t="n"/>
    </row>
    <row r="8" ht="32" customHeight="1">
      <c r="A8" s="21" t="inlineStr">
        <is>
          <t>Claims and language you never use</t>
        </is>
      </c>
      <c r="B8" s="19" t="inlineStr">
        <is>
          <t>Banned words, unsupported superlatives, competitor statements legal has ruled out, fear-based language.</t>
        </is>
      </c>
      <c r="C8" s="28" t="inlineStr">
        <is>
          <t>Missing</t>
        </is>
      </c>
      <c r="D8" s="28" t="n"/>
      <c r="E8" s="28" t="n"/>
    </row>
    <row r="9" ht="32" customHeight="1">
      <c r="A9" s="21" t="inlineStr">
        <is>
          <t>Voice samples</t>
        </is>
      </c>
      <c r="B9" s="19" t="inlineStr">
        <is>
          <t>Five to ten pieces that sound right, and two or three that do not, with a note on why.</t>
        </is>
      </c>
      <c r="C9" s="28" t="inlineStr">
        <is>
          <t>Missing</t>
        </is>
      </c>
      <c r="D9" s="28" t="n"/>
      <c r="E9" s="28" t="n"/>
    </row>
    <row r="10" ht="32" customHeight="1">
      <c r="A10" s="21" t="inlineStr">
        <is>
          <t>Funnel definitions and current numbers</t>
        </is>
      </c>
      <c r="B10" s="19" t="inlineStr">
        <is>
          <t>Stage definitions both teams signed, conversion rates, cycle length, ACV, pipeline target.</t>
        </is>
      </c>
      <c r="C10" s="28" t="inlineStr">
        <is>
          <t>Missing</t>
        </is>
      </c>
      <c r="D10" s="28" t="n"/>
      <c r="E10" s="28" t="n"/>
    </row>
    <row r="11" ht="32" customHeight="1">
      <c r="A11" s="21" t="inlineStr">
        <is>
          <t>Competitive notes</t>
        </is>
      </c>
      <c r="B11" s="19" t="inlineStr">
        <is>
          <t>Who you meet in deals, where you win and lose, approved comparison language.</t>
        </is>
      </c>
      <c r="C11" s="28" t="inlineStr">
        <is>
          <t>Missing</t>
        </is>
      </c>
      <c r="D11" s="28" t="n"/>
      <c r="E11" s="28" t="n"/>
    </row>
    <row r="12" ht="32" customHeight="1">
      <c r="A12" s="21" t="inlineStr">
        <is>
          <t>Customer reference rules</t>
        </is>
      </c>
      <c r="B12" s="19" t="inlineStr">
        <is>
          <t>Who can be named, who cannot, and what each customer has approved.</t>
        </is>
      </c>
      <c r="C12" s="28" t="inlineStr">
        <is>
          <t>Missing</t>
        </is>
      </c>
      <c r="D12" s="28" t="n"/>
      <c r="E12" s="28" t="n"/>
    </row>
    <row r="13" ht="32" customHeight="1">
      <c r="A13" s="21" t="inlineStr">
        <is>
          <t>Research and disclosure policy</t>
        </is>
      </c>
      <c r="B13" s="19" t="inlineStr">
        <is>
          <t>How threat research is reviewed, timed and attributed.</t>
        </is>
      </c>
      <c r="C13" s="28" t="inlineStr">
        <is>
          <t>Missing</t>
        </is>
      </c>
      <c r="D13" s="28" t="n"/>
      <c r="E13" s="28" t="n"/>
    </row>
    <row r="14" ht="32" customHeight="1">
      <c r="A14" s="21" t="inlineStr">
        <is>
          <t>Decision cards</t>
        </is>
      </c>
      <c r="B14" s="19" t="inlineStr">
        <is>
          <t>The cards from this map: owner, AI level, approval gate and guardrails for each governed decision.</t>
        </is>
      </c>
      <c r="C14" s="28" t="inlineStr">
        <is>
          <t>Missing</t>
        </is>
      </c>
      <c r="D14" s="28" t="n"/>
      <c r="E14" s="28" t="n"/>
    </row>
    <row r="15" ht="32" customHeight="1">
      <c r="A15" s="21" t="inlineStr">
        <is>
          <t>Data access rules</t>
        </is>
      </c>
      <c r="B15" s="19" t="inlineStr">
        <is>
          <t>Which data each AI tool may see, and where customer data may never go.</t>
        </is>
      </c>
      <c r="C15" s="28" t="inlineStr">
        <is>
          <t>Missing</t>
        </is>
      </c>
      <c r="D15" s="28" t="n"/>
      <c r="E15" s="28" t="n"/>
    </row>
    <row r="16" ht="32" customHeight="1">
      <c r="A16" s="21" t="inlineStr">
        <is>
          <t>Escalation contacts</t>
        </is>
      </c>
      <c r="B16" s="19" t="inlineStr">
        <is>
          <t>Who to ask when a draft touches legal, security, a customer or the press.</t>
        </is>
      </c>
      <c r="C16" s="28" t="inlineStr">
        <is>
          <t>Missing</t>
        </is>
      </c>
      <c r="D16" s="28" t="n"/>
      <c r="E16" s="28" t="n"/>
    </row>
    <row r="18">
      <c r="B18" s="21" t="inlineStr">
        <is>
          <t>Context in place</t>
        </is>
      </c>
      <c r="C18" s="41">
        <f>(COUNTIF(C5:C16,"Have")+0.5*COUNTIF(C5:C16,"Partial"))/12</f>
        <v/>
      </c>
    </row>
    <row r="20" ht="34" customHeight="1">
      <c r="A20" s="24" t="inlineStr">
        <is>
          <t>Building the claims library, ICP and funnel definitions once, and loading them into the AI tools your team uses, is the fastest way to consistent decisions.  Work with Christine -&gt;</t>
        </is>
      </c>
    </row>
  </sheetData>
  <sheetProtection selectLockedCells="0" selectUnlockedCells="0" sheet="1" objects="0" insertRows="1" insertHyperlinks="1" autoFilter="0" scenarios="0" formatColumns="0" deleteColumns="1" insertColumns="1" pivotTables="1" deleteRows="1" formatCells="0" formatRows="0" sort="0" password="BBFB"/>
  <mergeCells count="3">
    <mergeCell ref="A2:E2"/>
    <mergeCell ref="A1:E1"/>
    <mergeCell ref="A20:E20"/>
  </mergeCells>
  <conditionalFormatting sqref="C5:C16">
    <cfRule type="cellIs" priority="1" operator="equal" dxfId="1">
      <formula>"Have"</formula>
    </cfRule>
    <cfRule type="cellIs" priority="2" operator="equal" dxfId="2">
      <formula>"Partial"</formula>
    </cfRule>
  </conditionalFormatting>
  <dataValidations count="1">
    <dataValidation sqref="C5 C6 C7 C8 C9 C10 C11 C12 C13 C14 C15 C16" showDropDown="0" showInputMessage="0" showErrorMessage="0" allowBlank="0" type="list">
      <formula1>"Have,Partial,Missing"</formula1>
    </dataValidation>
  </dataValidations>
  <hyperlinks>
    <hyperlink xmlns:r="http://schemas.openxmlformats.org/officeDocument/2006/relationships" ref="A2" r:id="rId1"/>
    <hyperlink xmlns:r="http://schemas.openxmlformats.org/officeDocument/2006/relationships" ref="A20" r:id="rId2"/>
  </hyperlinks>
  <pageMargins left="0.75" right="0.75" top="1" bottom="1" header="0.5" footer="0.5"/>
  <pageSetup orientation="landscape" fitToHeight="0" fitToWidth="1"/>
  <headerFooter>
    <oddHeader>&amp;L&amp;BMarketing Decision Map by Christine Castro&amp;R&amp;D</oddHeader>
    <oddFooter>&amp;L&amp;8 Starting point. Finalize with Christine: christinecastro.com/work-with-me.html&amp;RPage &amp;P of &amp;N</oddFooter>
    <evenHeader/>
    <evenFooter/>
    <firstHeader/>
    <firstFooter/>
  </headerFooter>
</worksheet>
</file>

<file path=xl/worksheets/sheet9.xml><?xml version="1.0" encoding="utf-8"?>
<worksheet xmlns="http://schemas.openxmlformats.org/spreadsheetml/2006/main">
  <sheetPr>
    <tabColor rgb="001B6E76"/>
    <outlinePr summaryBelow="1" summaryRight="1"/>
    <pageSetUpPr fitToPage="1"/>
  </sheetPr>
  <dimension ref="A1:F21"/>
  <sheetViews>
    <sheetView showGridLines="0" workbookViewId="0">
      <pane ySplit="2" topLeftCell="A3" activePane="bottomLeft" state="frozen"/>
      <selection pane="bottomLeft" activeCell="A1" sqref="A1"/>
    </sheetView>
  </sheetViews>
  <sheetFormatPr baseColWidth="8" defaultRowHeight="15"/>
  <cols>
    <col width="12" customWidth="1" min="1" max="1"/>
    <col width="16" customWidth="1" min="2" max="2"/>
    <col width="84" customWidth="1" min="3" max="3"/>
    <col width="20" customWidth="1" min="4" max="4"/>
    <col width="14" customWidth="1" min="5" max="5"/>
    <col width="10" customWidth="1" min="6" max="6"/>
  </cols>
  <sheetData>
    <row r="1" ht="30" customHeight="1">
      <c r="A1" s="11" t="inlineStr">
        <is>
          <t>The 90-day rollout</t>
        </is>
      </c>
    </row>
    <row r="2" ht="18" customHeight="1">
      <c r="A2" s="12" t="inlineStr">
        <is>
          <t>Starting point from the Marketing Decision Map at christinecastro.com. Shaded cells hold the model and are locked. Finalize with Christine: christinecastro.com/work-with-me.html</t>
        </is>
      </c>
    </row>
    <row r="4" ht="28" customHeight="1">
      <c r="A4" s="13" t="inlineStr">
        <is>
          <t>Phase</t>
        </is>
      </c>
      <c r="B4" s="14" t="inlineStr">
        <is>
          <t>When</t>
        </is>
      </c>
      <c r="C4" s="14" t="inlineStr">
        <is>
          <t>Step</t>
        </is>
      </c>
      <c r="D4" s="14" t="inlineStr">
        <is>
          <t>Owner</t>
        </is>
      </c>
      <c r="E4" s="14" t="inlineStr">
        <is>
          <t>Due</t>
        </is>
      </c>
      <c r="F4" s="14" t="inlineStr">
        <is>
          <t>Done</t>
        </is>
      </c>
    </row>
    <row r="5" ht="30" customHeight="1">
      <c r="A5" s="42" t="inlineStr">
        <is>
          <t>Observe</t>
        </is>
      </c>
      <c r="B5" t="inlineStr">
        <is>
          <t>Days 1 to 30</t>
        </is>
      </c>
      <c r="C5" s="19" t="inlineStr">
        <is>
          <t>List the decisions marketing makes, starting from the inventory here, and add your own.</t>
        </is>
      </c>
      <c r="D5" s="28" t="n"/>
      <c r="E5" s="28" t="n"/>
      <c r="F5" s="28" t="n"/>
    </row>
    <row r="6" ht="30" customHeight="1">
      <c r="A6" s="42" t="inlineStr">
        <is>
          <t>Observe</t>
        </is>
      </c>
      <c r="B6" t="inlineStr">
        <is>
          <t>Days 1 to 30</t>
        </is>
      </c>
      <c r="C6" s="19" t="inlineStr">
        <is>
          <t>Find where AI already influences a decision, including tools people adopted on their own.</t>
        </is>
      </c>
      <c r="D6" s="28" t="n"/>
      <c r="E6" s="28" t="n"/>
      <c r="F6" s="28" t="n"/>
    </row>
    <row r="7" ht="30" customHeight="1">
      <c r="A7" s="42" t="inlineStr">
        <is>
          <t>Observe</t>
        </is>
      </c>
      <c r="B7" t="inlineStr">
        <is>
          <t>Days 1 to 30</t>
        </is>
      </c>
      <c r="C7" s="19" t="inlineStr">
        <is>
          <t>Score every decision on value, risk and frequency with the people who make them.</t>
        </is>
      </c>
      <c r="D7" s="28" t="n"/>
      <c r="E7" s="28" t="n"/>
      <c r="F7" s="28" t="n"/>
    </row>
    <row r="8" ht="30" customHeight="1">
      <c r="A8" s="42" t="inlineStr">
        <is>
          <t>Observe</t>
        </is>
      </c>
      <c r="B8" t="inlineStr">
        <is>
          <t>Days 1 to 30</t>
        </is>
      </c>
      <c r="C8" s="19" t="inlineStr">
        <is>
          <t>Name one owner for each of the top five.</t>
        </is>
      </c>
      <c r="D8" s="28" t="n"/>
      <c r="E8" s="28" t="n"/>
      <c r="F8" s="28" t="n"/>
    </row>
    <row r="9" ht="30" customHeight="1">
      <c r="A9" s="42" t="inlineStr">
        <is>
          <t>Observe</t>
        </is>
      </c>
      <c r="B9" t="inlineStr">
        <is>
          <t>Days 1 to 30</t>
        </is>
      </c>
      <c r="C9" s="19" t="inlineStr">
        <is>
          <t>Start with your top three from the Shortlist tab.</t>
        </is>
      </c>
      <c r="D9" s="28" t="n"/>
      <c r="E9" s="28" t="n"/>
      <c r="F9" s="28" t="n"/>
    </row>
    <row r="10" ht="30" customHeight="1">
      <c r="A10" s="42" t="inlineStr">
        <is>
          <t>Analyze</t>
        </is>
      </c>
      <c r="B10" t="inlineStr">
        <is>
          <t>Days 31 to 60</t>
        </is>
      </c>
      <c r="C10" s="19" t="inlineStr">
        <is>
          <t>Write a decision card for each of the top five: inputs, AI level, approval gate, guardrails, measure.</t>
        </is>
      </c>
      <c r="D10" s="28" t="n"/>
      <c r="E10" s="28" t="n"/>
      <c r="F10" s="28" t="n"/>
    </row>
    <row r="11" ht="30" customHeight="1">
      <c r="A11" s="42" t="inlineStr">
        <is>
          <t>Analyze</t>
        </is>
      </c>
      <c r="B11" t="inlineStr">
        <is>
          <t>Days 31 to 60</t>
        </is>
      </c>
      <c r="C11" s="19" t="inlineStr">
        <is>
          <t>Build the shared context in one place, starting with claims, ICP and funnel definitions.</t>
        </is>
      </c>
      <c r="D11" s="28" t="n"/>
      <c r="E11" s="28" t="n"/>
      <c r="F11" s="28" t="n"/>
    </row>
    <row r="12" ht="30" customHeight="1">
      <c r="A12" s="42" t="inlineStr">
        <is>
          <t>Analyze</t>
        </is>
      </c>
      <c r="B12" t="inlineStr">
        <is>
          <t>Days 31 to 60</t>
        </is>
      </c>
      <c r="C12" s="19" t="inlineStr">
        <is>
          <t>Have the security team review every AI tool that touches customer or prospect data.</t>
        </is>
      </c>
      <c r="D12" s="28" t="n"/>
      <c r="E12" s="28" t="n"/>
      <c r="F12" s="28" t="n"/>
    </row>
    <row r="13" ht="30" customHeight="1">
      <c r="A13" s="42" t="inlineStr">
        <is>
          <t>Analyze</t>
        </is>
      </c>
      <c r="B13" t="inlineStr">
        <is>
          <t>Days 31 to 60</t>
        </is>
      </c>
      <c r="C13" s="19" t="inlineStr">
        <is>
          <t>Set approval gates in the tools themselves, not in a policy document nobody opens.</t>
        </is>
      </c>
      <c r="D13" s="28" t="n"/>
      <c r="E13" s="28" t="n"/>
      <c r="F13" s="28" t="n"/>
    </row>
    <row r="14" ht="30" customHeight="1">
      <c r="A14" s="42" t="inlineStr">
        <is>
          <t>Analyze</t>
        </is>
      </c>
      <c r="B14" t="inlineStr">
        <is>
          <t>Days 31 to 60</t>
        </is>
      </c>
      <c r="C14" s="19" t="inlineStr">
        <is>
          <t>Build first: whatever the Shared Context tab marks Missing for your top five.</t>
        </is>
      </c>
      <c r="D14" s="28" t="n"/>
      <c r="E14" s="28" t="n"/>
      <c r="F14" s="28" t="n"/>
    </row>
    <row r="15" ht="30" customHeight="1">
      <c r="A15" s="42" t="inlineStr">
        <is>
          <t>Execute</t>
        </is>
      </c>
      <c r="B15" t="inlineStr">
        <is>
          <t>Days 61 to 90</t>
        </is>
      </c>
      <c r="C15" s="19" t="inlineStr">
        <is>
          <t>Run the top five under their cards and log every decision AI touched.</t>
        </is>
      </c>
      <c r="D15" s="28" t="n"/>
      <c r="E15" s="28" t="n"/>
      <c r="F15" s="28" t="n"/>
    </row>
    <row r="16" ht="30" customHeight="1">
      <c r="A16" s="42" t="inlineStr">
        <is>
          <t>Execute</t>
        </is>
      </c>
      <c r="B16" t="inlineStr">
        <is>
          <t>Days 61 to 90</t>
        </is>
      </c>
      <c r="C16" s="19" t="inlineStr">
        <is>
          <t>Review error and override rates every two weeks with each owner.</t>
        </is>
      </c>
      <c r="D16" s="28" t="n"/>
      <c r="E16" s="28" t="n"/>
      <c r="F16" s="28" t="n"/>
    </row>
    <row r="17" ht="30" customHeight="1">
      <c r="A17" s="42" t="inlineStr">
        <is>
          <t>Execute</t>
        </is>
      </c>
      <c r="B17" t="inlineStr">
        <is>
          <t>Days 61 to 90</t>
        </is>
      </c>
      <c r="C17" s="19" t="inlineStr">
        <is>
          <t>Move one proven decision up an AI level, and pull one back if the log says so.</t>
        </is>
      </c>
      <c r="D17" s="28" t="n"/>
      <c r="E17" s="28" t="n"/>
      <c r="F17" s="28" t="n"/>
    </row>
    <row r="18" ht="30" customHeight="1">
      <c r="A18" s="42" t="inlineStr">
        <is>
          <t>Execute</t>
        </is>
      </c>
      <c r="B18" t="inlineStr">
        <is>
          <t>Days 61 to 90</t>
        </is>
      </c>
      <c r="C18" s="19" t="inlineStr">
        <is>
          <t>Report to the CEO which decisions improved, by how much, and what you will govern next.</t>
        </is>
      </c>
      <c r="D18" s="28" t="n"/>
      <c r="E18" s="28" t="n"/>
      <c r="F18" s="28" t="n"/>
    </row>
    <row r="19" ht="30" customHeight="1">
      <c r="A19" s="42" t="inlineStr">
        <is>
          <t>Execute</t>
        </is>
      </c>
      <c r="B19" t="inlineStr">
        <is>
          <t>Days 61 to 90</t>
        </is>
      </c>
      <c r="C19" s="19" t="inlineStr">
        <is>
          <t>Report the decision log to the CEO alongside the pipeline numbers.</t>
        </is>
      </c>
      <c r="D19" s="28" t="n"/>
      <c r="E19" s="28" t="n"/>
      <c r="F19" s="28" t="n"/>
    </row>
    <row r="21" ht="34" customHeight="1">
      <c r="A21" s="24" t="inlineStr">
        <is>
          <t>Observe, Analyze, Execute is the operating framework I use with every team I join or advise.  Work with Christine -&gt;</t>
        </is>
      </c>
    </row>
  </sheetData>
  <sheetProtection selectLockedCells="0" selectUnlockedCells="0" sheet="1" objects="0" insertRows="1" insertHyperlinks="1" autoFilter="0" scenarios="0" formatColumns="0" deleteColumns="1" insertColumns="1" pivotTables="1" deleteRows="1" formatCells="0" formatRows="0" sort="0" password="BBFB"/>
  <mergeCells count="3">
    <mergeCell ref="A2:F2"/>
    <mergeCell ref="A21:F21"/>
    <mergeCell ref="A1:F1"/>
  </mergeCells>
  <dataValidations count="1">
    <dataValidation sqref="F5 F6 F7 F8 F9 F10 F11 F12 F13 F14 F15 F16 F17 F18 F19" showDropDown="0" showInputMessage="0" showErrorMessage="0" allowBlank="1" type="list">
      <formula1>"Yes,No"</formula1>
    </dataValidation>
  </dataValidations>
  <hyperlinks>
    <hyperlink xmlns:r="http://schemas.openxmlformats.org/officeDocument/2006/relationships" ref="A2" r:id="rId1"/>
    <hyperlink xmlns:r="http://schemas.openxmlformats.org/officeDocument/2006/relationships" ref="A21" r:id="rId2"/>
  </hyperlinks>
  <pageMargins left="0.75" right="0.75" top="1" bottom="1" header="0.5" footer="0.5"/>
  <pageSetup orientation="landscape" fitToHeight="0" fitToWidth="1"/>
  <headerFooter>
    <oddHeader>&amp;L&amp;BMarketing Decision Map by Christine Castro&amp;R&amp;D</oddHeader>
    <oddFooter>&amp;L&amp;8 Starting point. Finalize with Christine: christinecastro.com/work-with-me.html&amp;RPage &amp;P of &amp;N</oddFooter>
    <evenHeader/>
    <evenFooter/>
    <firstHeader/>
    <firstFooter/>
  </headerFooter>
</worksheet>
</file>

<file path=xl/worksheets/sheet10.xml><?xml version="1.0" encoding="utf-8"?>
<worksheet xmlns="http://schemas.openxmlformats.org/spreadsheetml/2006/main">
  <sheetPr>
    <tabColor rgb="00D98F3E"/>
    <outlinePr summaryBelow="1" summaryRight="1"/>
    <pageSetUpPr/>
  </sheetPr>
  <dimension ref="B2:C13"/>
  <sheetViews>
    <sheetView showGridLines="0" workbookViewId="0">
      <selection activeCell="A1" sqref="A1"/>
    </sheetView>
  </sheetViews>
  <sheetFormatPr baseColWidth="8" defaultRowHeight="15"/>
  <cols>
    <col width="4" customWidth="1" min="1" max="1"/>
    <col width="40" customWidth="1" min="2" max="2"/>
    <col width="84" customWidth="1" min="3" max="3"/>
  </cols>
  <sheetData>
    <row r="2" ht="40" customHeight="1">
      <c r="B2" s="43" t="inlineStr">
        <is>
          <t>What this workbook cannot do on its own</t>
        </is>
      </c>
    </row>
    <row r="3" ht="34" customHeight="1">
      <c r="B3" s="44" t="inlineStr">
        <is>
          <t>The Marketing Decision Map gives you a defensible starting point. These are the pieces that turn it into rules your team follows and your CEO can see working. Each one is part of a fractional CMO or advisory engagement.</t>
        </is>
      </c>
    </row>
    <row r="5" ht="44" customHeight="1">
      <c r="B5" s="45" t="inlineStr">
        <is>
          <t>Scores calibrated to your company</t>
        </is>
      </c>
      <c r="C5" s="46" t="inlineStr">
        <is>
          <t>The suggested scores here are generalized. Which decisions carry real risk depends on your stage, your buyers, your category and how your board measures marketing.</t>
        </is>
      </c>
    </row>
    <row r="6" ht="44" customHeight="1">
      <c r="B6" s="45" t="inlineStr">
        <is>
          <t>Decision cards written with your team</t>
        </is>
      </c>
      <c r="C6" s="46" t="inlineStr">
        <is>
          <t>A card only works when the owner, sales and finance agree to it. I run the working session that gets the top five signed.</t>
        </is>
      </c>
    </row>
    <row r="7" ht="44" customHeight="1">
      <c r="B7" s="45" t="inlineStr">
        <is>
          <t>Shared context built and loaded</t>
        </is>
      </c>
      <c r="C7" s="46" t="inlineStr">
        <is>
          <t>Claims library, ICP, voice and funnel definitions written once and set up in the AI tools your team actually uses, with approval gates in place.</t>
        </is>
      </c>
    </row>
    <row r="8" ht="44" customHeight="1">
      <c r="B8" s="45" t="inlineStr">
        <is>
          <t>AI governance your CEO and board can read</t>
        </is>
      </c>
      <c r="C8" s="46" t="inlineStr">
        <is>
          <t>One page on which decisions AI influences, who owns each one and what it is producing, for the next board meeting.</t>
        </is>
      </c>
    </row>
    <row r="9" ht="44" customHeight="1">
      <c r="B9" s="45" t="inlineStr">
        <is>
          <t>GTM alignment review</t>
        </is>
      </c>
      <c r="C9" s="46" t="inlineStr">
        <is>
          <t>AI rules only hold when sales, marketing and product agree on the ICP and the plan. The 83-question diagnostic finds where they do not.</t>
        </is>
      </c>
    </row>
    <row r="11" ht="30" customHeight="1">
      <c r="B11" s="9" t="inlineStr">
        <is>
          <t>Work with Christine  -&gt;  christinecastro.com/work-with-me.html</t>
        </is>
      </c>
    </row>
    <row r="13">
      <c r="B13" s="47" t="inlineStr">
        <is>
          <t>Or send this file to christine@christinecastro.com and I will read it before we talk.</t>
        </is>
      </c>
    </row>
  </sheetData>
  <sheetProtection selectLockedCells="0" selectUnlockedCells="0" sheet="1" objects="0" insertRows="1" insertHyperlinks="1" autoFilter="0" scenarios="0" formatColumns="0" deleteColumns="1" insertColumns="1" pivotTables="1" deleteRows="1" formatCells="0" formatRows="0" sort="0" password="BBFB"/>
  <mergeCells count="4">
    <mergeCell ref="B11:C11"/>
    <mergeCell ref="B3:C3"/>
    <mergeCell ref="B13:C13"/>
    <mergeCell ref="B2:C2"/>
  </mergeCells>
  <hyperlinks>
    <hyperlink xmlns:r="http://schemas.openxmlformats.org/officeDocument/2006/relationships" ref="B11" r:id="rId1"/>
    <hyperlink xmlns:r="http://schemas.openxmlformats.org/officeDocument/2006/relationships" ref="B13"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Christine Castro</dc:creator>
  <dc:title xmlns:dc="http://purl.org/dc/elements/1.1/">Marketing Decision Map | Christine Castro</dc:title>
  <dc:description xmlns:dc="http://purl.org/dc/elements/1.1/">Blank Marketing Decision Map workbook from christinecastro.com. A starting point. Finalize it with Christine Castro.</dc:description>
  <dc:subject xmlns:dc="http://purl.org/dc/elements/1.1/">Marketing Decision Map</dc:subject>
  <dcterms:created xmlns:dcterms="http://purl.org/dc/terms/" xmlns:xsi="http://www.w3.org/2001/XMLSchema-instance" xsi:type="dcterms:W3CDTF">2026-10-21T15:46:25Z</dcterms:created>
  <dcterms:modified xmlns:dcterms="http://purl.org/dc/terms/" xmlns:xsi="http://www.w3.org/2001/XMLSchema-instance" xsi:type="dcterms:W3CDTF">2026-10-21T15:46:25Z</dcterms:modified>
  <cp:keywords>Christine Castro, Marketing Decision Map, AI governance, cybersecurity marketing</cp:keywords>
</cp:coreProperties>
</file>